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nwd\nwp-bon\FFU\Lamprey\Lamprey 2024\"/>
    </mc:Choice>
  </mc:AlternateContent>
  <xr:revisionPtr revIDLastSave="0" documentId="8_{F321B3FF-A34E-4791-8E2E-329A54A2B840}" xr6:coauthVersionLast="47" xr6:coauthVersionMax="47" xr10:uidLastSave="{00000000-0000-0000-0000-000000000000}"/>
  <bookViews>
    <workbookView xWindow="31995" yWindow="495" windowWidth="19545" windowHeight="15915" firstSheet="1" activeTab="1" xr2:uid="{00000000-000D-0000-FFFF-FFFF00000000}"/>
  </bookViews>
  <sheets>
    <sheet name="Definitions" sheetId="1" r:id="rId1"/>
    <sheet name="Daily BON Counts" sheetId="2" r:id="rId2"/>
    <sheet name="PERCENTILE" sheetId="6" r:id="rId3"/>
    <sheet name="Daily BON Collection &amp; Fate" sheetId="3" r:id="rId4"/>
    <sheet name="BON Historic  Routes" sheetId="4" r:id="rId5"/>
    <sheet name="TDA E LPS trap" sheetId="7" r:id="rId6"/>
    <sheet name="John Day N LPS trap" sheetId="5" r:id="rId7"/>
  </sheets>
  <definedNames>
    <definedName name="_xlnm._FilterDatabase" localSheetId="1" hidden="1">'Daily BON Counts'!$A$2:$O$367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39" i="2" l="1"/>
  <c r="M240" i="2"/>
  <c r="M235" i="2"/>
  <c r="M236" i="2"/>
  <c r="M237" i="2"/>
  <c r="M238" i="2"/>
  <c r="M234" i="2"/>
  <c r="N234" i="2" l="1"/>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B370" i="2"/>
  <c r="M370" i="2"/>
  <c r="H102" i="7"/>
  <c r="H101" i="7"/>
  <c r="H100" i="7"/>
  <c r="H99" i="7"/>
  <c r="H98" i="7"/>
  <c r="H97" i="7"/>
  <c r="H96" i="7"/>
  <c r="H95" i="7"/>
  <c r="H94" i="7"/>
  <c r="H92" i="7"/>
  <c r="H82" i="7"/>
  <c r="H81" i="7"/>
  <c r="H80" i="7"/>
  <c r="H79" i="7"/>
  <c r="H78" i="7"/>
  <c r="H77" i="7"/>
  <c r="H41" i="7"/>
  <c r="H40" i="7"/>
  <c r="H39" i="7"/>
  <c r="H37" i="7"/>
  <c r="H22" i="7"/>
  <c r="H21" i="7"/>
  <c r="H12" i="7"/>
  <c r="H11" i="7"/>
  <c r="H10" i="7"/>
  <c r="D116" i="7"/>
  <c r="F116" i="7"/>
  <c r="E116" i="7"/>
  <c r="G5" i="7"/>
  <c r="G6" i="7"/>
  <c r="G7" i="7"/>
  <c r="G8" i="7"/>
  <c r="G9" i="7"/>
  <c r="G10" i="7"/>
  <c r="G11" i="7"/>
  <c r="G12" i="7"/>
  <c r="G21" i="7"/>
  <c r="G22" i="7"/>
  <c r="G23" i="7"/>
  <c r="G24" i="7"/>
  <c r="G27" i="7"/>
  <c r="G28" i="7"/>
  <c r="G29" i="7"/>
  <c r="G30" i="7"/>
  <c r="G31" i="7"/>
  <c r="G34" i="7"/>
  <c r="G35" i="7"/>
  <c r="G36" i="7"/>
  <c r="G37" i="7"/>
  <c r="G38" i="7"/>
  <c r="G39" i="7"/>
  <c r="G40" i="7"/>
  <c r="G41"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4" i="7"/>
  <c r="H4" i="7"/>
  <c r="H5" i="7"/>
  <c r="H6" i="7"/>
  <c r="H7" i="7"/>
  <c r="H8" i="7"/>
  <c r="H9" i="7"/>
  <c r="H13" i="7"/>
  <c r="H14" i="7"/>
  <c r="H15" i="7"/>
  <c r="H16" i="7"/>
  <c r="H17" i="7"/>
  <c r="H18" i="7"/>
  <c r="H19" i="7"/>
  <c r="H20" i="7"/>
  <c r="H23" i="7"/>
  <c r="H24" i="7"/>
  <c r="H25" i="7"/>
  <c r="H26" i="7"/>
  <c r="H27" i="7"/>
  <c r="H28" i="7"/>
  <c r="H29" i="7"/>
  <c r="H30" i="7"/>
  <c r="H31" i="7"/>
  <c r="H32" i="7"/>
  <c r="H33" i="7"/>
  <c r="H34" i="7"/>
  <c r="H35" i="7"/>
  <c r="H36" i="7"/>
  <c r="H38"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83" i="7"/>
  <c r="H84" i="7"/>
  <c r="H85" i="7"/>
  <c r="H86" i="7"/>
  <c r="H87" i="7"/>
  <c r="H88" i="7"/>
  <c r="H89" i="7"/>
  <c r="H90" i="7"/>
  <c r="H91" i="7"/>
  <c r="H93" i="7"/>
  <c r="H103" i="7"/>
  <c r="N370" i="2" l="1"/>
  <c r="G116" i="7"/>
  <c r="M26" i="7" s="1"/>
  <c r="H116" i="7"/>
  <c r="O212" i="2"/>
  <c r="O211" i="2"/>
  <c r="B260" i="3" l="1"/>
  <c r="C98" i="5"/>
  <c r="F148" i="7" l="1"/>
  <c r="C116" i="7"/>
  <c r="L370" i="2" l="1"/>
  <c r="G370" i="2"/>
  <c r="C370" i="2"/>
  <c r="D370" i="2"/>
  <c r="E370" i="2"/>
  <c r="F370" i="2"/>
  <c r="H370" i="2"/>
  <c r="I370" i="2"/>
  <c r="J370" i="2"/>
  <c r="K370" i="2"/>
  <c r="I375" i="2" l="1"/>
  <c r="E374" i="2"/>
  <c r="E373" i="2"/>
  <c r="O370" i="2"/>
  <c r="O159" i="2"/>
  <c r="O160" i="2"/>
  <c r="O161" i="2"/>
  <c r="O162" i="2"/>
  <c r="O163" i="2"/>
  <c r="O164" i="2"/>
  <c r="O165" i="2"/>
  <c r="O166" i="2"/>
  <c r="O167" i="2"/>
  <c r="O168" i="2"/>
  <c r="O169" i="2"/>
  <c r="O177" i="2"/>
  <c r="O179" i="2"/>
  <c r="O180" i="2"/>
  <c r="O181" i="2"/>
  <c r="O182" i="2"/>
  <c r="O183" i="2"/>
  <c r="O184" i="2"/>
  <c r="O185" i="2"/>
  <c r="O186" i="2"/>
  <c r="O187" i="2"/>
  <c r="O188" i="2"/>
  <c r="O189" i="2"/>
  <c r="O197" i="2"/>
  <c r="O199" i="2"/>
  <c r="O200" i="2"/>
  <c r="O201" i="2"/>
  <c r="O202" i="2"/>
  <c r="O203" i="2"/>
  <c r="O204" i="2"/>
  <c r="O205" i="2"/>
  <c r="O206" i="2"/>
  <c r="O207" i="2"/>
  <c r="O208" i="2"/>
  <c r="O209" i="2"/>
  <c r="O217" i="2"/>
  <c r="O231" i="2"/>
  <c r="O232" i="2"/>
  <c r="O251" i="2"/>
  <c r="O252" i="2"/>
  <c r="O253" i="2"/>
  <c r="O254" i="2"/>
  <c r="O255" i="2"/>
  <c r="O256" i="2"/>
  <c r="O271" i="2"/>
  <c r="O272" i="2"/>
  <c r="O273" i="2"/>
  <c r="O274" i="2"/>
  <c r="O275" i="2"/>
  <c r="O276" i="2"/>
  <c r="O291" i="2"/>
  <c r="O292" i="2"/>
  <c r="O293" i="2"/>
  <c r="O294" i="2"/>
  <c r="O295" i="2"/>
  <c r="O296" i="2"/>
  <c r="O297"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9" i="2"/>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11" i="2"/>
  <c r="O119" i="2"/>
  <c r="O131" i="2"/>
  <c r="O139" i="2"/>
  <c r="O151" i="2"/>
  <c r="R159" i="3"/>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369" i="2"/>
  <c r="N3" i="2"/>
  <c r="O104" i="2"/>
  <c r="O105" i="2"/>
  <c r="O106" i="2"/>
  <c r="O107" i="2"/>
  <c r="O108" i="2"/>
  <c r="O109" i="2"/>
  <c r="O110" i="2"/>
  <c r="O112" i="2"/>
  <c r="O113" i="2"/>
  <c r="O114" i="2"/>
  <c r="O115" i="2"/>
  <c r="O116" i="2"/>
  <c r="O117" i="2"/>
  <c r="O118" i="2"/>
  <c r="O120" i="2"/>
  <c r="O121" i="2"/>
  <c r="O122" i="2"/>
  <c r="O123" i="2"/>
  <c r="O124" i="2"/>
  <c r="O125" i="2"/>
  <c r="O126" i="2"/>
  <c r="O127" i="2"/>
  <c r="O128" i="2"/>
  <c r="O129" i="2"/>
  <c r="O130" i="2"/>
  <c r="O132" i="2"/>
  <c r="O133" i="2"/>
  <c r="O134" i="2"/>
  <c r="O135" i="2"/>
  <c r="O136" i="2"/>
  <c r="O137" i="2"/>
  <c r="O138" i="2"/>
  <c r="O140" i="2"/>
  <c r="O141" i="2"/>
  <c r="O142" i="2"/>
  <c r="O143" i="2"/>
  <c r="O144" i="2"/>
  <c r="O145" i="2"/>
  <c r="O146" i="2"/>
  <c r="O147" i="2"/>
  <c r="O148" i="2"/>
  <c r="O149" i="2"/>
  <c r="O150" i="2"/>
  <c r="O152" i="2"/>
  <c r="O153" i="2"/>
  <c r="O154" i="2"/>
  <c r="O155" i="2"/>
  <c r="O156" i="2"/>
  <c r="O157" i="2"/>
  <c r="O158" i="2"/>
  <c r="O170" i="2"/>
  <c r="O171" i="2"/>
  <c r="O172" i="2"/>
  <c r="O173" i="2"/>
  <c r="O174" i="2"/>
  <c r="O175" i="2"/>
  <c r="O176" i="2"/>
  <c r="O178" i="2"/>
  <c r="O190" i="2"/>
  <c r="O191" i="2"/>
  <c r="O192" i="2"/>
  <c r="O193" i="2"/>
  <c r="O194" i="2"/>
  <c r="O195" i="2"/>
  <c r="O196" i="2"/>
  <c r="O198" i="2"/>
  <c r="O210" i="2"/>
  <c r="O213" i="2"/>
  <c r="O214" i="2"/>
  <c r="O215" i="2"/>
  <c r="O216" i="2"/>
  <c r="O218" i="2"/>
  <c r="O219" i="2"/>
  <c r="O220" i="2"/>
  <c r="O221" i="2"/>
  <c r="O222" i="2"/>
  <c r="O223" i="2"/>
  <c r="O224" i="2"/>
  <c r="O225" i="2"/>
  <c r="O226" i="2"/>
  <c r="O227" i="2"/>
  <c r="O228" i="2"/>
  <c r="O229" i="2"/>
  <c r="O230" i="2"/>
  <c r="O233" i="2"/>
  <c r="O234" i="2"/>
  <c r="O235" i="2"/>
  <c r="O236" i="2"/>
  <c r="O237" i="2"/>
  <c r="O238" i="2"/>
  <c r="O239" i="2"/>
  <c r="O240" i="2"/>
  <c r="O241" i="2"/>
  <c r="O242" i="2"/>
  <c r="O243" i="2"/>
  <c r="O244" i="2"/>
  <c r="O245" i="2"/>
  <c r="O246" i="2"/>
  <c r="O247" i="2"/>
  <c r="O248" i="2"/>
  <c r="O249" i="2"/>
  <c r="O250" i="2"/>
  <c r="O257" i="2"/>
  <c r="O258" i="2"/>
  <c r="O259" i="2"/>
  <c r="O260" i="2"/>
  <c r="O261" i="2"/>
  <c r="O262" i="2"/>
  <c r="O263" i="2"/>
  <c r="O264" i="2"/>
  <c r="O265" i="2"/>
  <c r="O266" i="2"/>
  <c r="O267" i="2"/>
  <c r="O268" i="2"/>
  <c r="O269" i="2"/>
  <c r="O270" i="2"/>
  <c r="O277" i="2"/>
  <c r="O278" i="2"/>
  <c r="O279" i="2"/>
  <c r="O280" i="2"/>
  <c r="O281" i="2"/>
  <c r="O282" i="2"/>
  <c r="O283" i="2"/>
  <c r="O284" i="2"/>
  <c r="O285" i="2"/>
  <c r="O286" i="2"/>
  <c r="O287" i="2"/>
  <c r="O288" i="2"/>
  <c r="O289" i="2"/>
  <c r="O290" i="2"/>
  <c r="O298" i="2"/>
  <c r="O299" i="2"/>
  <c r="O300" i="2"/>
  <c r="O301" i="2"/>
  <c r="O302" i="2"/>
  <c r="O303" i="2"/>
  <c r="O304" i="2"/>
  <c r="O305" i="2"/>
  <c r="O306" i="2"/>
  <c r="O103" i="2"/>
  <c r="C2" i="6"/>
  <c r="C3" i="6" s="1"/>
  <c r="C4" i="6" s="1"/>
  <c r="C5" i="6" s="1"/>
  <c r="C6" i="6" s="1"/>
  <c r="C7" i="6" s="1"/>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C45" i="6" s="1"/>
  <c r="C46" i="6" s="1"/>
  <c r="C47" i="6" s="1"/>
  <c r="C48" i="6" s="1"/>
  <c r="C49" i="6" s="1"/>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72" i="6" s="1"/>
  <c r="C73" i="6" s="1"/>
  <c r="C74" i="6" s="1"/>
  <c r="C75" i="6" s="1"/>
  <c r="C76" i="6" s="1"/>
  <c r="C77" i="6" s="1"/>
  <c r="C78" i="6" s="1"/>
  <c r="C79" i="6" s="1"/>
  <c r="C80" i="6" s="1"/>
  <c r="C81" i="6" s="1"/>
  <c r="C82" i="6" s="1"/>
  <c r="C83" i="6" s="1"/>
  <c r="C84" i="6" s="1"/>
  <c r="C85" i="6" s="1"/>
  <c r="C86" i="6" s="1"/>
  <c r="C87" i="6" s="1"/>
  <c r="C88" i="6" s="1"/>
  <c r="C89" i="6" s="1"/>
  <c r="C90" i="6" s="1"/>
  <c r="C91" i="6" s="1"/>
  <c r="C92" i="6" s="1"/>
  <c r="C93" i="6" s="1"/>
  <c r="C94" i="6" s="1"/>
  <c r="C95" i="6" s="1"/>
  <c r="C96" i="6" s="1"/>
  <c r="C97" i="6" s="1"/>
  <c r="C98" i="6" s="1"/>
  <c r="C99" i="6" s="1"/>
  <c r="C100" i="6" s="1"/>
  <c r="C101" i="6" s="1"/>
  <c r="C102" i="6" s="1"/>
  <c r="C103" i="6" s="1"/>
  <c r="C104" i="6" s="1"/>
  <c r="C105" i="6" s="1"/>
  <c r="C106" i="6" s="1"/>
  <c r="C107" i="6" s="1"/>
  <c r="C108" i="6" s="1"/>
  <c r="C109" i="6" s="1"/>
  <c r="C110" i="6" s="1"/>
  <c r="C111" i="6" s="1"/>
  <c r="C112" i="6" s="1"/>
  <c r="C113" i="6" s="1"/>
  <c r="C114" i="6" s="1"/>
  <c r="C115" i="6" s="1"/>
  <c r="C116" i="6" s="1"/>
  <c r="C117" i="6" s="1"/>
  <c r="C118" i="6" s="1"/>
  <c r="C119" i="6" s="1"/>
  <c r="C120" i="6" s="1"/>
  <c r="C121" i="6" s="1"/>
  <c r="C122" i="6" s="1"/>
  <c r="C123" i="6" s="1"/>
  <c r="C124" i="6" s="1"/>
  <c r="C125" i="6" s="1"/>
  <c r="C126" i="6" s="1"/>
  <c r="C127" i="6" s="1"/>
  <c r="C128" i="6" s="1"/>
  <c r="C129" i="6" s="1"/>
  <c r="C130" i="6" s="1"/>
  <c r="C131" i="6" s="1"/>
  <c r="C132" i="6" s="1"/>
  <c r="C133" i="6" s="1"/>
  <c r="C134" i="6" s="1"/>
  <c r="C135" i="6" s="1"/>
  <c r="C136" i="6" s="1"/>
  <c r="C137" i="6" s="1"/>
  <c r="C138" i="6" s="1"/>
  <c r="C139" i="6" s="1"/>
  <c r="C140" i="6" s="1"/>
  <c r="C141" i="6" s="1"/>
  <c r="C142" i="6" s="1"/>
  <c r="C143" i="6" s="1"/>
  <c r="C144" i="6" s="1"/>
  <c r="C145" i="6" s="1"/>
  <c r="C146" i="6" s="1"/>
  <c r="C147" i="6" s="1"/>
  <c r="C148" i="6" s="1"/>
  <c r="C149" i="6" s="1"/>
  <c r="C150" i="6" s="1"/>
  <c r="C151" i="6" s="1"/>
  <c r="C152" i="6" s="1"/>
  <c r="C153" i="6" s="1"/>
  <c r="C154" i="6" s="1"/>
  <c r="C155" i="6" s="1"/>
  <c r="C156" i="6" s="1"/>
  <c r="C157" i="6" s="1"/>
  <c r="C158" i="6" s="1"/>
  <c r="C159" i="6" s="1"/>
  <c r="C160" i="6" s="1"/>
  <c r="C161" i="6" s="1"/>
  <c r="C162" i="6" s="1"/>
  <c r="C163" i="6" s="1"/>
  <c r="C164" i="6" s="1"/>
  <c r="C165" i="6" s="1"/>
  <c r="C166" i="6" s="1"/>
  <c r="C167" i="6" s="1"/>
  <c r="C168" i="6" s="1"/>
  <c r="C169" i="6" s="1"/>
  <c r="C170" i="6" s="1"/>
  <c r="C171" i="6" s="1"/>
  <c r="C172" i="6" s="1"/>
  <c r="C173" i="6" s="1"/>
  <c r="C174" i="6" s="1"/>
  <c r="C175" i="6" s="1"/>
  <c r="C176" i="6" s="1"/>
  <c r="C177" i="6" s="1"/>
  <c r="C178" i="6" s="1"/>
  <c r="C179" i="6" s="1"/>
  <c r="C180" i="6" s="1"/>
  <c r="C181" i="6" s="1"/>
  <c r="C182" i="6" s="1"/>
  <c r="C183" i="6" s="1"/>
  <c r="C184" i="6" s="1"/>
  <c r="C185" i="6" s="1"/>
  <c r="C186" i="6" s="1"/>
  <c r="C187" i="6" s="1"/>
  <c r="C188" i="6" s="1"/>
  <c r="C189" i="6" s="1"/>
  <c r="C190" i="6" s="1"/>
  <c r="C191" i="6" s="1"/>
  <c r="C192" i="6" s="1"/>
  <c r="C193" i="6" s="1"/>
  <c r="C194" i="6" s="1"/>
  <c r="C195" i="6" s="1"/>
  <c r="C196" i="6" s="1"/>
  <c r="C197" i="6" s="1"/>
  <c r="C198" i="6" s="1"/>
  <c r="C199" i="6" s="1"/>
  <c r="C200" i="6" s="1"/>
  <c r="C201" i="6" s="1"/>
  <c r="C202" i="6" s="1"/>
  <c r="C203" i="6" s="1"/>
  <c r="C204" i="6" s="1"/>
  <c r="C205" i="6" s="1"/>
  <c r="C206" i="6" s="1"/>
  <c r="E98" i="5"/>
  <c r="F98" i="5"/>
  <c r="D98" i="5"/>
  <c r="C260" i="3"/>
  <c r="K7" i="5" l="1"/>
  <c r="O260" i="3"/>
  <c r="H260" i="3" l="1"/>
  <c r="R160" i="3" l="1"/>
  <c r="R161" i="3"/>
  <c r="R227" i="3"/>
  <c r="R233" i="3"/>
  <c r="R234" i="3"/>
  <c r="R235" i="3"/>
  <c r="R236" i="3"/>
  <c r="R237" i="3"/>
  <c r="R238" i="3"/>
  <c r="R239" i="3"/>
  <c r="R240" i="3"/>
  <c r="R241" i="3"/>
  <c r="R242" i="3"/>
  <c r="R243" i="3"/>
  <c r="R244" i="3"/>
  <c r="R245" i="3"/>
  <c r="R246" i="3"/>
  <c r="R247" i="3"/>
  <c r="R248" i="3"/>
  <c r="R249" i="3"/>
  <c r="R250" i="3"/>
  <c r="R251" i="3"/>
  <c r="R252" i="3"/>
  <c r="R253" i="3"/>
  <c r="R254" i="3"/>
  <c r="G130" i="5"/>
  <c r="R218" i="3" l="1"/>
  <c r="R217" i="3"/>
  <c r="R216" i="3"/>
  <c r="R211" i="3" l="1"/>
  <c r="R212" i="3"/>
  <c r="R213" i="3"/>
  <c r="R214" i="3"/>
  <c r="R215" i="3"/>
  <c r="R219" i="3"/>
  <c r="R220" i="3"/>
  <c r="R221" i="3"/>
  <c r="R222" i="3"/>
  <c r="R223" i="3"/>
  <c r="R224" i="3"/>
  <c r="R225" i="3"/>
  <c r="R226" i="3"/>
  <c r="R209" i="3" l="1"/>
  <c r="R210" i="3"/>
  <c r="R199" i="3"/>
  <c r="R200" i="3"/>
  <c r="R201" i="3"/>
  <c r="R202" i="3"/>
  <c r="R203" i="3"/>
  <c r="R204" i="3"/>
  <c r="R205" i="3"/>
  <c r="R206" i="3"/>
  <c r="R207" i="3"/>
  <c r="R208" i="3"/>
  <c r="R198" i="3" l="1"/>
  <c r="R197" i="3"/>
  <c r="R196" i="3"/>
  <c r="R195" i="3"/>
  <c r="R194" i="3"/>
  <c r="R193" i="3"/>
  <c r="R192" i="3"/>
  <c r="R191" i="3"/>
  <c r="R190" i="3"/>
  <c r="R189" i="3"/>
  <c r="R188" i="3"/>
  <c r="R187" i="3"/>
  <c r="R186" i="3"/>
  <c r="R185" i="3"/>
  <c r="R184" i="3"/>
  <c r="R183" i="3"/>
  <c r="R182" i="3" l="1"/>
  <c r="R181" i="3"/>
  <c r="E9" i="4"/>
  <c r="R162" i="3" l="1"/>
  <c r="R163" i="3"/>
  <c r="R164" i="3"/>
  <c r="R165" i="3"/>
  <c r="R166" i="3"/>
  <c r="R167" i="3"/>
  <c r="R168" i="3"/>
  <c r="R169" i="3"/>
  <c r="R170" i="3"/>
  <c r="R171" i="3"/>
  <c r="R172" i="3"/>
  <c r="R173" i="3"/>
  <c r="R174" i="3"/>
  <c r="R175" i="3"/>
  <c r="R176" i="3"/>
  <c r="R177" i="3"/>
  <c r="R178" i="3"/>
  <c r="R179" i="3"/>
  <c r="R180" i="3"/>
  <c r="D16" i="4" l="1"/>
  <c r="B16" i="4"/>
  <c r="K260" i="3" l="1"/>
  <c r="G260" i="3"/>
  <c r="J9" i="4" l="1"/>
  <c r="I9" i="4"/>
  <c r="H9" i="4"/>
  <c r="G9" i="4"/>
  <c r="F9" i="4"/>
  <c r="B9" i="4"/>
  <c r="D260" i="3" l="1"/>
  <c r="H4" i="4" l="1"/>
  <c r="F16" i="4" l="1"/>
  <c r="H16" i="4"/>
  <c r="C16" i="4" l="1"/>
  <c r="E16" i="4"/>
  <c r="J16" i="4" l="1"/>
  <c r="F260" i="3"/>
  <c r="N260" i="3" l="1"/>
  <c r="M260" i="3"/>
  <c r="L260" i="3"/>
  <c r="J260" i="3"/>
  <c r="E260" i="3"/>
  <c r="P260" i="3" l="1"/>
  <c r="G16" i="4" l="1"/>
  <c r="K16" i="4"/>
  <c r="I260" i="3"/>
  <c r="R26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DoD_Admin</author>
    <author>Madson, Patricia L CIV USARMY CENWP (USA)</author>
  </authors>
  <commentList>
    <comment ref="F2" authorId="0" shapeId="0" xr:uid="{4E3ED1AF-1A12-457D-81A4-6EE85AAD6E23}">
      <text>
        <r>
          <rPr>
            <b/>
            <sz val="9"/>
            <color indexed="81"/>
            <rFont val="Tahoma"/>
            <family val="2"/>
          </rPr>
          <t>DoD_Admin:</t>
        </r>
        <r>
          <rPr>
            <sz val="9"/>
            <color indexed="81"/>
            <rFont val="Tahoma"/>
            <family val="2"/>
          </rPr>
          <t xml:space="preserve">
Cascade Island is typlically not used during spill season to prevent fall back and recycling of fish.  -Nathan</t>
        </r>
      </text>
    </comment>
    <comment ref="G144" authorId="1" shapeId="0" xr:uid="{E3058056-B9BE-40B5-885B-AB7E9F5CB797}">
      <text>
        <r>
          <rPr>
            <b/>
            <sz val="9"/>
            <color indexed="81"/>
            <rFont val="Tahoma"/>
            <family val="2"/>
          </rPr>
          <t>Madson, Patricia L CIV USARMY CENWP (USA):</t>
        </r>
        <r>
          <rPr>
            <sz val="9"/>
            <color indexed="81"/>
            <rFont val="Tahoma"/>
            <family val="2"/>
          </rPr>
          <t xml:space="preserve">
Count distributed across 5/19-5/21 due to program glitch.</t>
        </r>
      </text>
    </comment>
    <comment ref="L155" authorId="1" shapeId="0" xr:uid="{FFCC151D-399C-4E33-BFA6-82917B035589}">
      <text>
        <r>
          <rPr>
            <b/>
            <sz val="9"/>
            <color indexed="81"/>
            <rFont val="Tahoma"/>
            <family val="2"/>
          </rPr>
          <t>Madson, Patricia L CIV USARMY CENWP (USA):</t>
        </r>
        <r>
          <rPr>
            <sz val="9"/>
            <color indexed="81"/>
            <rFont val="Tahoma"/>
            <family val="2"/>
          </rPr>
          <t xml:space="preserve">
Project monitored BILPS trap and released fish to forebay 5/16-5/31.</t>
        </r>
      </text>
    </comment>
    <comment ref="I200" authorId="1" shapeId="0" xr:uid="{E6D4CA40-E061-4D66-914F-7B673881BC68}">
      <text>
        <r>
          <rPr>
            <b/>
            <sz val="9"/>
            <color indexed="81"/>
            <rFont val="Tahoma"/>
            <family val="2"/>
          </rPr>
          <t>Madson, Patricia L CIV USARMY CENWP (USA):</t>
        </r>
        <r>
          <rPr>
            <sz val="9"/>
            <color indexed="81"/>
            <rFont val="Tahoma"/>
            <family val="2"/>
          </rPr>
          <t xml:space="preserve">
CI LPS shutdown for pump repair at 1730.</t>
        </r>
      </text>
    </comment>
    <comment ref="I207" authorId="1" shapeId="0" xr:uid="{75B23A81-C8D6-473C-A902-FA1EAFF93C44}">
      <text>
        <r>
          <rPr>
            <b/>
            <sz val="9"/>
            <color indexed="81"/>
            <rFont val="Tahoma"/>
            <family val="2"/>
          </rPr>
          <t>Madson, Patricia L CIV USARMY CENWP (USA):</t>
        </r>
        <r>
          <rPr>
            <sz val="9"/>
            <color indexed="81"/>
            <rFont val="Tahoma"/>
            <family val="2"/>
          </rPr>
          <t xml:space="preserve">
RTS July 23@11:45</t>
        </r>
      </text>
    </comment>
    <comment ref="G240" authorId="1" shapeId="0" xr:uid="{2E1FD38F-0203-4BF6-998D-011935DD187C}">
      <text>
        <r>
          <rPr>
            <b/>
            <sz val="9"/>
            <color indexed="81"/>
            <rFont val="Tahoma"/>
            <charset val="1"/>
          </rPr>
          <t>Madson, Patricia L CIV USARMY CENWP (USA):</t>
        </r>
        <r>
          <rPr>
            <sz val="9"/>
            <color indexed="81"/>
            <rFont val="Tahoma"/>
            <charset val="1"/>
          </rPr>
          <t xml:space="preserve">
LPS Count server stopped, required a reboot on 8/27,  count data loss.</t>
        </r>
      </text>
    </comment>
    <comment ref="F370" authorId="0" shapeId="0" xr:uid="{3965CA43-A05F-4C93-8ECE-A56D05ABBF2D}">
      <text>
        <r>
          <rPr>
            <b/>
            <sz val="9"/>
            <color indexed="81"/>
            <rFont val="Tahoma"/>
            <family val="2"/>
          </rPr>
          <t>DoD_Admin:</t>
        </r>
        <r>
          <rPr>
            <sz val="9"/>
            <color indexed="81"/>
            <rFont val="Tahoma"/>
            <family val="2"/>
          </rPr>
          <t xml:space="preserve">
The Cascade Island fishway exit is typlically not used during spill season to prevent fall back and recycling of fish. They are instead routed to the WA shore via the Upstream Migrant Tunnel (UMT).   -Nathan</t>
        </r>
      </text>
    </comment>
    <comment ref="N370" authorId="0" shapeId="0" xr:uid="{6E1025DF-3AA3-422D-9436-8ECE481F24C7}">
      <text>
        <r>
          <rPr>
            <b/>
            <sz val="9"/>
            <color indexed="81"/>
            <rFont val="Tahoma"/>
            <family val="2"/>
          </rPr>
          <t>DoD_Admin:</t>
        </r>
        <r>
          <rPr>
            <sz val="9"/>
            <color indexed="81"/>
            <rFont val="Tahoma"/>
            <family val="2"/>
          </rPr>
          <t xml:space="preserve">
This value is typically reduced once the corrction factors are applied. -Nathan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tc={5048F3FE-1220-43AA-AD2D-6661FCAD8AC5}</author>
    <author>Zorich, Nathan A CIV USARMY CENWP (US)</author>
    <author>DoD_Admin</author>
    <author>USACE</author>
  </authors>
  <commentList>
    <comment ref="C2" authorId="0" shapeId="0" xr:uid="{5048F3FE-1220-43AA-AD2D-6661FCAD8AC5}">
      <text>
        <t>[Threaded comment]
Your version of Excel allows you to read this threaded comment; however, any edits to it will get removed if the file is opened in a newer version of Excel. Learn more: https://go.microsoft.com/fwlink/?linkid=870924
Comment:
    LFS collection was conducted by BON Fisheries from 9 May - 7 June</t>
      </text>
    </comment>
    <comment ref="E2" authorId="1" shapeId="0" xr:uid="{00000000-0006-0000-0200-000002000000}">
      <text>
        <r>
          <rPr>
            <b/>
            <sz val="10"/>
            <color indexed="81"/>
            <rFont val="Tahoma"/>
            <family val="2"/>
          </rPr>
          <t>Zorich, Nathan A CIV USARMY CENWP (US):</t>
        </r>
        <r>
          <rPr>
            <sz val="10"/>
            <color indexed="81"/>
            <rFont val="Tahoma"/>
            <family val="2"/>
          </rPr>
          <t xml:space="preserve">
Tube (aka barrel) trapping at several spots. Most fish from BI AWS, some from WA shore ladder, and CI AWS davits. Data supplied by CRITFC</t>
        </r>
      </text>
    </comment>
    <comment ref="G2" authorId="2" shapeId="0" xr:uid="{03D1BAD5-08C0-471A-82E2-0F0A647AC289}">
      <text>
        <r>
          <rPr>
            <b/>
            <sz val="9"/>
            <color indexed="81"/>
            <rFont val="Tahoma"/>
            <family val="2"/>
          </rPr>
          <t>DoD_Admin:</t>
        </r>
        <r>
          <rPr>
            <sz val="9"/>
            <color indexed="81"/>
            <rFont val="Tahoma"/>
            <family val="2"/>
          </rPr>
          <t xml:space="preserve">
New for 2020 - this is pump supplied LPS type ramp that ends in a trap box. In 2020 the ramp's entrance was places behind CI's most downstream pickets on the south side of the fish ladder.   -Nathan</t>
        </r>
      </text>
    </comment>
    <comment ref="Q2" authorId="3" shapeId="0" xr:uid="{00000000-0006-0000-0200-000004000000}">
      <text>
        <r>
          <rPr>
            <b/>
            <sz val="9"/>
            <color indexed="81"/>
            <rFont val="Tahoma"/>
            <family val="2"/>
          </rPr>
          <t>USACE:</t>
        </r>
        <r>
          <rPr>
            <sz val="9"/>
            <color indexed="81"/>
            <rFont val="Tahoma"/>
            <family val="2"/>
          </rPr>
          <t xml:space="preserve">
Includes Warm Springs fish tagged at Bonn.</t>
        </r>
      </text>
    </comment>
    <comment ref="R2" authorId="3" shapeId="0" xr:uid="{00000000-0006-0000-0200-000005000000}">
      <text>
        <r>
          <rPr>
            <b/>
            <sz val="9"/>
            <color indexed="81"/>
            <rFont val="Tahoma"/>
            <family val="2"/>
          </rPr>
          <t>USACE:</t>
        </r>
        <r>
          <rPr>
            <sz val="9"/>
            <color indexed="81"/>
            <rFont val="Tahoma"/>
            <family val="2"/>
          </rPr>
          <t xml:space="preserve">
Includes Warm Springs fish tagged at Bonn.</t>
        </r>
      </text>
    </comment>
    <comment ref="E261" authorId="1" shapeId="0" xr:uid="{00000000-0006-0000-0200-000006000000}">
      <text>
        <r>
          <rPr>
            <b/>
            <sz val="10"/>
            <color indexed="81"/>
            <rFont val="Tahoma"/>
            <family val="2"/>
          </rPr>
          <t>Zorich, Nathan A CIV USARMY CENWP (US):</t>
        </r>
        <r>
          <rPr>
            <sz val="10"/>
            <color indexed="81"/>
            <rFont val="Tahoma"/>
            <family val="2"/>
          </rPr>
          <t xml:space="preserve">
Tube (aka barrel) trapping at several spots. About half from BI AWS and half from the CI AWS upstream of the CI ramp trap. Data supplied by CRITFC, thanks Greg Silver!</t>
        </r>
      </text>
    </comment>
    <comment ref="Q261" authorId="3" shapeId="0" xr:uid="{00000000-0006-0000-0200-000007000000}">
      <text>
        <r>
          <rPr>
            <b/>
            <sz val="9"/>
            <color indexed="81"/>
            <rFont val="Tahoma"/>
            <family val="2"/>
          </rPr>
          <t>USACE:</t>
        </r>
        <r>
          <rPr>
            <sz val="9"/>
            <color indexed="81"/>
            <rFont val="Tahoma"/>
            <family val="2"/>
          </rPr>
          <t xml:space="preserve">
Includes UI &amp; NOAA fish tagged at Bonn.</t>
        </r>
      </text>
    </comment>
    <comment ref="R261" authorId="3" shapeId="0" xr:uid="{00000000-0006-0000-0200-000008000000}">
      <text>
        <r>
          <rPr>
            <b/>
            <sz val="9"/>
            <color indexed="81"/>
            <rFont val="Tahoma"/>
            <family val="2"/>
          </rPr>
          <t>USACE:</t>
        </r>
        <r>
          <rPr>
            <sz val="9"/>
            <color indexed="81"/>
            <rFont val="Tahoma"/>
            <family val="2"/>
          </rPr>
          <t xml:space="preserve">
No  UI or NOAA fish tagged at Bonn. Based on Uncorrected escapement estimate. Corrected estimate will be completed after December when the year-run ends.  -Nathan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DoD_Admin</author>
  </authors>
  <commentList>
    <comment ref="C12" authorId="0" shapeId="0" xr:uid="{08E5BCE3-12CF-458F-96FE-E8D8FEA67A94}">
      <text>
        <r>
          <rPr>
            <b/>
            <sz val="9"/>
            <color indexed="81"/>
            <rFont val="Tahoma"/>
            <family val="2"/>
          </rPr>
          <t>DoD_Admin:</t>
        </r>
        <r>
          <rPr>
            <sz val="9"/>
            <color indexed="81"/>
            <rFont val="Tahoma"/>
            <family val="2"/>
          </rPr>
          <t xml:space="preserve">
Low value likely to do the re-cycling of fish. Night counts are problematic at both count stations. In 2015 &amp; 2016 they were net negative at WA Shore. -Nathan</t>
        </r>
      </text>
    </comment>
    <comment ref="I12" authorId="0" shapeId="0" xr:uid="{CD04F2CB-5654-4FBC-9BF2-8B6DEBC2CAB4}">
      <text>
        <r>
          <rPr>
            <b/>
            <sz val="9"/>
            <color indexed="81"/>
            <rFont val="Tahoma"/>
            <family val="2"/>
          </rPr>
          <t>DoD_Admin:</t>
        </r>
        <r>
          <rPr>
            <sz val="9"/>
            <color indexed="81"/>
            <rFont val="Tahoma"/>
            <family val="2"/>
          </rPr>
          <t xml:space="preserve">
Upper access hatch missing so not operated. Due to be replaced Oct. 2020</t>
        </r>
      </text>
    </comment>
  </commentList>
</comments>
</file>

<file path=xl/sharedStrings.xml><?xml version="1.0" encoding="utf-8"?>
<sst xmlns="http://schemas.openxmlformats.org/spreadsheetml/2006/main" count="5329" uniqueCount="159">
  <si>
    <t>DATE</t>
  </si>
  <si>
    <t>Comments</t>
  </si>
  <si>
    <t>No Trapping</t>
  </si>
  <si>
    <t>NA</t>
  </si>
  <si>
    <t>Date</t>
  </si>
  <si>
    <t>Other collected lamprey release upstream of BON</t>
  </si>
  <si>
    <t>Estimated BON Escapement (24 hr) corrected</t>
  </si>
  <si>
    <t>Estimated BON Escapment (24 hr)</t>
  </si>
  <si>
    <t>Totals</t>
  </si>
  <si>
    <t>BI AWS LPS correction factor</t>
  </si>
  <si>
    <t>BI AWS LPS Count corrected</t>
  </si>
  <si>
    <t>CI Entrance LPS Count corrected</t>
  </si>
  <si>
    <t>CI Entrance LPS correction factor</t>
  </si>
  <si>
    <t>Dewatered</t>
  </si>
  <si>
    <t>Bradford Island Fish Ladder Count (Window Day)</t>
  </si>
  <si>
    <t>Washington Shore Fish Ladder Count (Window Night)</t>
  </si>
  <si>
    <t>Washington Shore Fish Ladder Count (Window Day)</t>
  </si>
  <si>
    <t>Bradford Island Fish Ladder Count (Window Night)</t>
  </si>
  <si>
    <t>COLLECTED LAMPREY</t>
  </si>
  <si>
    <t>FATE OF COLLECTED LAMPREY</t>
  </si>
  <si>
    <t>Washington Shore LFS</t>
  </si>
  <si>
    <t>Recaptures</t>
  </si>
  <si>
    <t>Transported to Tribal Lamprey Holding Facilities for Research and Translocation</t>
  </si>
  <si>
    <t>HDX-PIT Tagged for Passage Study and Released Upstream of BON</t>
  </si>
  <si>
    <t>Double-Tagged (Radio &amp; HDX-PIT) for Passage &amp; Migration Studies and Released Upstream of BON</t>
  </si>
  <si>
    <t>HDX-PIT Tagged for Passage Study and Released Downstream of BON or in fishway</t>
  </si>
  <si>
    <t>Double-Tagged (RT &amp; HDX-PIT) for Passage &amp; Migration Studies and Released Downstream of BON</t>
  </si>
  <si>
    <t>Mortalities</t>
  </si>
  <si>
    <t>Released Untagged Upstream of BON</t>
  </si>
  <si>
    <t>% of BON Daily Escapement Tagged</t>
  </si>
  <si>
    <t>% of Total Estimated BON Escapement         (24 Hr) Tagged</t>
  </si>
  <si>
    <t>Double-Tagged (JSAT &amp; HDX-PIT) for Passage &amp; Migration Studies and Released Downstream of BON</t>
  </si>
  <si>
    <t>% of Total Estimated BON Escapement (24 Hr) Tagged</t>
  </si>
  <si>
    <t>DEFINITIONS</t>
  </si>
  <si>
    <t># of lamprey tagged with a half duplex PIT tag recaptured in AFF traps, tailrace traps, or LPS terminal traps, not included in # Trapped</t>
  </si>
  <si>
    <t>Transported to Tribal Lamprey Facilities for Research and Translocation</t>
  </si>
  <si>
    <t># of lamprey tagged with a half duplex PIT tag only and released upstream of Bonneville Dam</t>
  </si>
  <si>
    <t>HDX-PIT Tagged for Passage Study and Released Downstream of BON</t>
  </si>
  <si>
    <t># of lamprey tagged with a half duplex PIT tag only and released downstream of Bonneville Dam</t>
  </si>
  <si>
    <t>Double-Tagged (JSAT &amp; HDX-PIT) for Passage &amp; Migration Studies and Released Upstream of BON</t>
  </si>
  <si>
    <t># of lamprey tagged with a half duplex PIT tag and a JSAT tag and released upstream of Bonneville Dam</t>
  </si>
  <si>
    <t># of lamprey tagged with a half duplex PIT tag and a JSAT tag and released downstream of Bonneville Dam</t>
  </si>
  <si>
    <t># of lamprey released upstream of Bonneville Dam at Stevenson, WA rkm 242.7.  Includes fish collected from AFF traps, tailrace traps, and LPS terminal traps</t>
  </si>
  <si>
    <t>% of BON Daily Escapment Tagged</t>
  </si>
  <si>
    <t>% of Bonneville Dam daily estimated escapement (day and night, LPS and window counts, etc) tagged with a JSAT tag and/or a HD pit tag to date</t>
  </si>
  <si>
    <t>% of BON Estimated Total Escapement Tagged</t>
  </si>
  <si>
    <t>% of Bonneville Dam estimated escapement (day and night, LPS and window counts, etc) tagged with a JSAT tag and/or a HD pit tag to date</t>
  </si>
  <si>
    <r>
      <t># of lamprey recovered dead in AFF traps, tailrace traps, LPS terminal t</t>
    </r>
    <r>
      <rPr>
        <sz val="11"/>
        <rFont val="Calibri"/>
        <family val="2"/>
        <scheme val="minor"/>
      </rPr>
      <t>raps, or AFF holding tanks. Does not include lamprey that died in LPS during passage.</t>
    </r>
  </si>
  <si>
    <t>BI Window night</t>
  </si>
  <si>
    <t>WA LPS</t>
  </si>
  <si>
    <t>LFS</t>
  </si>
  <si>
    <t>BI LPS</t>
  </si>
  <si>
    <t>CI LPS</t>
  </si>
  <si>
    <t>n/a</t>
  </si>
  <si>
    <t>WA Window day</t>
  </si>
  <si>
    <t>Table of fish captured from the John Day LPS which originates at the north ladder entrance and terminates in a trap on the tailrace deck. Installed in 2014</t>
  </si>
  <si>
    <t>Sum of counts from rows above.  This is a 24-hr estimate of the total number of adult Pacific lamprey passing Bonneville Dam.  Not adjusted for fallback rates but corrected for LPS over count by way of video validation</t>
  </si>
  <si>
    <t>Not counting</t>
  </si>
  <si>
    <t>OOS</t>
  </si>
  <si>
    <t>Adjusted down based on video validation</t>
  </si>
  <si>
    <t>The LFS was not operated in 2016 after an access hatch was discovered missing at low tailwater ~9 feet</t>
  </si>
  <si>
    <t>Cascade Island Fish Ladder Count (Window Day)</t>
  </si>
  <si>
    <t>Fishway Traps (CRITFC)</t>
  </si>
  <si>
    <t>Fishway Traps (Warm Springs)</t>
  </si>
  <si>
    <t>Running daily sum, based on estimated BON escapements above counts (24 Hr).</t>
  </si>
  <si>
    <t>Other</t>
  </si>
  <si>
    <t>Not adjusted down, prior to video validation</t>
  </si>
  <si>
    <r>
      <t xml:space="preserve">Adjusted down based on video validation.  </t>
    </r>
    <r>
      <rPr>
        <b/>
        <i/>
        <sz val="12"/>
        <color theme="1"/>
        <rFont val="Calibri"/>
        <family val="2"/>
        <scheme val="minor"/>
      </rPr>
      <t>Left out (-122,914) night count from WA shore</t>
    </r>
  </si>
  <si>
    <r>
      <t xml:space="preserve">Adjusted down based on video validation. </t>
    </r>
    <r>
      <rPr>
        <b/>
        <i/>
        <sz val="12"/>
        <color theme="1"/>
        <rFont val="Calibri"/>
        <family val="2"/>
        <scheme val="minor"/>
      </rPr>
      <t>Left out (-26,1233) night count at WA shore.</t>
    </r>
  </si>
  <si>
    <t>Adjusted down based on video validation. Night counts were positive.</t>
  </si>
  <si>
    <t>2015*</t>
  </si>
  <si>
    <t>2016*</t>
  </si>
  <si>
    <t xml:space="preserve">Figure 2. Proportional routes of passage for adult Pacific lamprey at Bonneville Dam. These can differ from PIT tagged or radio tagged fish. Data from table 2 above. </t>
  </si>
  <si>
    <t>Not trapping</t>
  </si>
  <si>
    <t>UNCORRECTED Estimated BON Escapment (24 hr)</t>
  </si>
  <si>
    <t>AFF ramp trap</t>
  </si>
  <si>
    <t>Lamrpey Flume Structure trap</t>
  </si>
  <si>
    <t>Released Upstream of BON Untagged</t>
  </si>
  <si>
    <t>HDX-PIT Tagged for Passage Study and Released Upstream of BON - WS</t>
  </si>
  <si>
    <t>HDX-PIT Tagged for Passage Study and Released Upstream of BON - UoI</t>
  </si>
  <si>
    <t>Collected lamprey release upstream of BON (LFS,AFF,traps)</t>
  </si>
  <si>
    <t>The LFS was operated in 2017 collecting 51 lamprey. However, we were not able to actuate the lower entrance pickets suggesting it is plugged with sediment or other debris. An ROV inspection in 2018 did not see any debris. Lower picket gears are rusting.</t>
  </si>
  <si>
    <t>Adjusted slightly up based on video validation.</t>
  </si>
  <si>
    <t>Difference</t>
  </si>
  <si>
    <t xml:space="preserve">Table 2. Proportional routes of adult Pacific lamprey passage. </t>
  </si>
  <si>
    <t xml:space="preserve">Confounded some years due to negative night counts (recycling).  </t>
  </si>
  <si>
    <t>JD N LPS (count)</t>
  </si>
  <si>
    <t>JD N 24 hour (count)</t>
  </si>
  <si>
    <t>From Adult Fish Counts by Ladder - Daily Reports on the Fish Passage Center's webpage (http://www.fpc.org)</t>
  </si>
  <si>
    <r>
      <t xml:space="preserve"># of lamprey collected, transported and released above Bonneville Dam.  Includes , fish collected for tribal purposes, untagged fish, and PIT and JSAT tagged research fish. Contribute to total lamprey passage.  </t>
    </r>
    <r>
      <rPr>
        <i/>
        <sz val="11"/>
        <color theme="1"/>
        <rFont val="Calibri"/>
        <family val="2"/>
        <scheme val="minor"/>
      </rPr>
      <t>Based on release date.</t>
    </r>
  </si>
  <si>
    <t>Fishway Traps</t>
  </si>
  <si>
    <t>Cascade Is pickets Ramp Trap</t>
  </si>
  <si>
    <t>AFF Fishway Ramp Trap</t>
  </si>
  <si>
    <t>WA Window night</t>
  </si>
  <si>
    <t>BI Window day</t>
  </si>
  <si>
    <t>Rejected - poor health (ex: furunculosis) CRITFC</t>
  </si>
  <si>
    <t>Sum of the 8 night hours from the 24-hour Report  by ladder and species from the Fish Passage Center's webpage (https://www.fpc.org)</t>
  </si>
  <si>
    <t># of lamprey that were returned to the fishway after being trapped, but deemed at risk of dying during holding or transport. Reported by CRITFC trappers.</t>
  </si>
  <si>
    <t>The John Day North ladder LPS captured</t>
  </si>
  <si>
    <t>of the lamprey that made it to the counting window high in the ladder, including LPS trapped fish, while LPS was operating at the ladder entrance.</t>
  </si>
  <si>
    <t>Start Up</t>
  </si>
  <si>
    <t>Adjusted 6.8% down based on video validation of LPS paddle counters.</t>
  </si>
  <si>
    <t xml:space="preserve"># of lamprey collected from the WA Shore North Downstream Entrance Lamprey Flume System. One access hatch blew out again and was missing so this system was not operated. The hatch reattached after the 2020 lamprey run. </t>
  </si>
  <si>
    <t># of lamprey collected from Adult Fish Facility's ramp trap. New for 2018. It replaced the box type traps that hung atop two weirs (us &amp; ds) removed in 2017 for trapping micro jack salmon. The entrance to this ramp is at the base of the AFF exit weirs (transition pool out doors).</t>
  </si>
  <si>
    <t xml:space="preserve">Tube (aka barrel) trapping at several spots. Fish from BI AWS, some from WA shore ladder, and CI AWS davits. Data supplied by CRITFC </t>
  </si>
  <si>
    <t>New for 2020 - this is pump supplied LPS type ramp that ends in a trap box. In 2020 the ramp's entrance was installed behind CI's most downstream pickets on the south side of the fish ladder. It is bolted to the wall but could be moved upstream near the CI AWS davits.</t>
  </si>
  <si>
    <t>Daily BON Counts tab</t>
  </si>
  <si>
    <t>Daily BON Collection &amp; Fate tab</t>
  </si>
  <si>
    <t>Mortalities - from trap, holding, transport</t>
  </si>
  <si>
    <t>I've omitted negative WA night counts here for convenience in all years to allow comparison of trends. Just realize that LPS &amp; LFS counts are 24 hours / day, Window Day for 16 hours/day.</t>
  </si>
  <si>
    <t>UNCORRECTED Estimated BON Escapement (24 hr)</t>
  </si>
  <si>
    <t>WA AWS LPS Optical Counter #1</t>
  </si>
  <si>
    <t>BI AWS LPS Optical Counter #1</t>
  </si>
  <si>
    <t>CI Entrance LPS Optical Counter #1</t>
  </si>
  <si>
    <t>CI AWS LPS  Corrected</t>
  </si>
  <si>
    <t>Data provided by CRITFC</t>
  </si>
  <si>
    <t xml:space="preserve">* In 2015, 2016, and 2022 massive negative night counts, likely due to recycling at BI &amp; WA shore makes those data difficult to interpret. </t>
  </si>
  <si>
    <t>Washington Shore LFS (Removed in 2022)</t>
  </si>
  <si>
    <t>CI AWS LPS  Correction Factor</t>
  </si>
  <si>
    <t>Optical count correction factor based on video validation of lamprey passage. See BON LPS correction factors</t>
  </si>
  <si>
    <t>Optical count multiplied by the correction factor</t>
  </si>
  <si>
    <t>CI Entrance LPS Optical Counter #2</t>
  </si>
  <si>
    <t xml:space="preserve"> Optical sensor counts (in season)</t>
  </si>
  <si>
    <t>N/A</t>
  </si>
  <si>
    <t xml:space="preserve">Fishway Traps </t>
  </si>
  <si>
    <t xml:space="preserve">AFF ramp trap   </t>
  </si>
  <si>
    <t xml:space="preserve">Cascade Is pickets RampTrap </t>
  </si>
  <si>
    <t>JD N traps</t>
  </si>
  <si>
    <t>TOTALS</t>
  </si>
  <si>
    <t>passage</t>
  </si>
  <si>
    <t>Cummulative</t>
  </si>
  <si>
    <t>percent</t>
  </si>
  <si>
    <t>2024 count</t>
  </si>
  <si>
    <t>Operated by CRITFC in 2024, JD N LPS data provided by Greg Silver</t>
  </si>
  <si>
    <r>
      <t># of lamprey detected exiting CI LPS by Optical Sensor Counter #1</t>
    </r>
    <r>
      <rPr>
        <sz val="12"/>
        <color rgb="FFFF0000"/>
        <rFont val="Calibri"/>
        <family val="2"/>
        <scheme val="minor"/>
      </rPr>
      <t>.</t>
    </r>
  </si>
  <si>
    <t>Optical count multiplied by the correction factor and rounded to the nearest whole fish.</t>
  </si>
  <si>
    <r>
      <t># of lamprey detected exiting BI LPS by Optical Sensor counter #1</t>
    </r>
    <r>
      <rPr>
        <sz val="12"/>
        <rFont val="Calibri"/>
        <family val="2"/>
        <scheme val="minor"/>
      </rPr>
      <t>.</t>
    </r>
  </si>
  <si>
    <r>
      <t># of lamprey detected exiting WA Shore Auxillary Water Supply LPS by optical sensor counter #</t>
    </r>
    <r>
      <rPr>
        <sz val="12"/>
        <rFont val="Calibri"/>
        <family val="2"/>
        <scheme val="minor"/>
      </rPr>
      <t>1.</t>
    </r>
    <r>
      <rPr>
        <sz val="12"/>
        <color rgb="FFFF0000"/>
        <rFont val="Calibri"/>
        <family val="2"/>
        <scheme val="minor"/>
      </rPr>
      <t xml:space="preserve"> </t>
    </r>
    <r>
      <rPr>
        <sz val="12"/>
        <color theme="1"/>
        <rFont val="Calibri"/>
        <family val="2"/>
        <scheme val="minor"/>
      </rPr>
      <t>As of 2017 the WA UMTJ LPS feeds fish to this counter.</t>
    </r>
  </si>
  <si>
    <t>note time change from previous years LPS count day runs from 0400-0400 instead of 0000-0000.</t>
  </si>
  <si>
    <t>Project monitored and collected fish from new BI LPS trap for forebay release prior to start of trapping</t>
  </si>
  <si>
    <t>TDA E traps</t>
  </si>
  <si>
    <t>Operated by CRITFC in 2024, TDA E LPS data provided by Greg Silver</t>
  </si>
  <si>
    <t>The Dalles Dam East ladder LPS captured</t>
  </si>
  <si>
    <t>TDA E LPS trap (count)</t>
  </si>
  <si>
    <t>valve shut off</t>
  </si>
  <si>
    <t>Monitored by project fisheries</t>
  </si>
  <si>
    <t>BON BI Bbranch LPS trap</t>
  </si>
  <si>
    <t>All fished released above TDA at Celilo Park boat ramp. TDA LPS taken out of service temporarily</t>
  </si>
  <si>
    <t>SL Mech Trap</t>
  </si>
  <si>
    <t>lost 25 fish overflow at the CIENT LPS pond</t>
  </si>
  <si>
    <t>LPSs</t>
  </si>
  <si>
    <t>Trap Data provided by CRITFC/Corp</t>
  </si>
  <si>
    <t>TDA Total Passage est.</t>
  </si>
  <si>
    <t>TDA E  24 hour (window count)</t>
  </si>
  <si>
    <t>TDAN 24 hour (window count)</t>
  </si>
  <si>
    <t>TDA East Total Passage est.</t>
  </si>
  <si>
    <t>Collected for translocation (LFS, AFF, traps)</t>
  </si>
  <si>
    <t>Other collected lamprey for translocation</t>
  </si>
  <si>
    <t>Through Aug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</si>
</sst>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409]d\-mmm;@"/>
    <numFmt numFmtId="165" formatCode="0.000"/>
    <numFmt numFmtId="166" formatCode="_(* #,##0_);_(* \(#,##0\);_(* &quot;-&quot;??_);_(@_)"/>
    <numFmt numFmtId="167" formatCode="0.0%"/>
    <numFmt numFmtId="168" formatCode="0.0"/>
    <numFmt numFmtId="169" formatCode="m/d;@"/>
  </numFmts>
  <fonts count="6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1"/>
      <name val="Calibri"/>
      <family val="2"/>
      <scheme val="minor"/>
    </font>
    <font>
      <b/>
      <i/>
      <sz val="11"/>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b/>
      <u/>
      <sz val="11"/>
      <color theme="1"/>
      <name val="Calibri"/>
      <family val="2"/>
      <scheme val="minor"/>
    </font>
    <font>
      <i/>
      <sz val="11"/>
      <color theme="1"/>
      <name val="Calibri"/>
      <family val="2"/>
      <scheme val="minor"/>
    </font>
    <font>
      <sz val="11"/>
      <name val="Calibri"/>
      <family val="2"/>
      <scheme val="minor"/>
    </font>
    <font>
      <sz val="10"/>
      <name val="Arial"/>
      <family val="2"/>
    </font>
    <font>
      <sz val="10"/>
      <color indexed="81"/>
      <name val="Tahoma"/>
      <family val="2"/>
    </font>
    <font>
      <b/>
      <sz val="10"/>
      <color indexed="81"/>
      <name val="Tahoma"/>
      <family val="2"/>
    </font>
    <font>
      <b/>
      <i/>
      <sz val="12"/>
      <color theme="1"/>
      <name val="Calibri"/>
      <family val="2"/>
      <scheme val="minor"/>
    </font>
    <font>
      <b/>
      <u val="double"/>
      <sz val="12"/>
      <name val="Calibri"/>
      <family val="2"/>
      <scheme val="minor"/>
    </font>
    <font>
      <sz val="11"/>
      <color theme="1"/>
      <name val="Calibri"/>
      <family val="2"/>
    </font>
    <font>
      <sz val="11"/>
      <color theme="0"/>
      <name val="Calibri"/>
      <family val="2"/>
      <scheme val="minor"/>
    </font>
    <font>
      <sz val="10"/>
      <color theme="1"/>
      <name val="Calibri"/>
      <family val="2"/>
      <scheme val="minor"/>
    </font>
    <font>
      <sz val="12"/>
      <color rgb="FF131313"/>
      <name val="Calibri"/>
      <family val="2"/>
      <scheme val="minor"/>
    </font>
    <font>
      <sz val="12"/>
      <name val="Calibri"/>
      <family val="2"/>
      <scheme val="minor"/>
    </font>
    <font>
      <sz val="1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2"/>
      <color theme="0" tint="-0.249977111117893"/>
      <name val="Calibri"/>
      <family val="2"/>
      <scheme val="minor"/>
    </font>
    <font>
      <i/>
      <sz val="12"/>
      <color rgb="FFFF0000"/>
      <name val="Calibri"/>
      <family val="2"/>
      <scheme val="minor"/>
    </font>
    <font>
      <sz val="11"/>
      <color theme="1"/>
      <name val="Aptos"/>
      <family val="2"/>
    </font>
    <font>
      <sz val="12"/>
      <color theme="1"/>
      <name val="Arial"/>
      <family val="2"/>
    </font>
    <font>
      <sz val="12"/>
      <color rgb="FFFF0000"/>
      <name val="Arial"/>
      <family val="2"/>
    </font>
    <font>
      <i/>
      <sz val="12"/>
      <color theme="1"/>
      <name val="Calibri"/>
      <family val="2"/>
      <scheme val="minor"/>
    </font>
    <font>
      <sz val="9"/>
      <color indexed="81"/>
      <name val="Tahoma"/>
      <charset val="1"/>
    </font>
    <font>
      <b/>
      <sz val="9"/>
      <color indexed="81"/>
      <name val="Tahoma"/>
      <charset val="1"/>
    </font>
  </fonts>
  <fills count="43">
    <fill>
      <patternFill patternType="none"/>
    </fill>
    <fill>
      <patternFill patternType="gray125"/>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9" tint="-0.249977111117893"/>
        <bgColor indexed="64"/>
      </patternFill>
    </fill>
  </fills>
  <borders count="24">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thin">
        <color indexed="64"/>
      </bottom>
      <diagonal/>
    </border>
    <border>
      <left style="hair">
        <color auto="1"/>
      </left>
      <right/>
      <top style="hair">
        <color auto="1"/>
      </top>
      <bottom style="hair">
        <color auto="1"/>
      </bottom>
      <diagonal/>
    </border>
    <border>
      <left style="hair">
        <color auto="1"/>
      </left>
      <right style="hair">
        <color auto="1"/>
      </right>
      <top/>
      <bottom/>
      <diagonal/>
    </border>
    <border>
      <left/>
      <right style="hair">
        <color auto="1"/>
      </right>
      <top/>
      <bottom style="hair">
        <color auto="1"/>
      </bottom>
      <diagonal/>
    </border>
    <border>
      <left style="hair">
        <color auto="1"/>
      </left>
      <right/>
      <top style="hair">
        <color auto="1"/>
      </top>
      <bottom/>
      <diagonal/>
    </border>
    <border>
      <left style="medium">
        <color indexed="64"/>
      </left>
      <right style="medium">
        <color indexed="64"/>
      </right>
      <top style="medium">
        <color indexed="64"/>
      </top>
      <bottom style="medium">
        <color indexed="64"/>
      </bottom>
      <diagonal/>
    </border>
  </borders>
  <cellStyleXfs count="64">
    <xf numFmtId="164" fontId="0" fillId="0" borderId="0"/>
    <xf numFmtId="164" fontId="20" fillId="0" borderId="0"/>
    <xf numFmtId="164" fontId="31" fillId="0" borderId="0"/>
    <xf numFmtId="164" fontId="31" fillId="0" borderId="0"/>
    <xf numFmtId="164" fontId="20" fillId="0" borderId="0"/>
    <xf numFmtId="9" fontId="25" fillId="0" borderId="0" applyFont="0" applyFill="0" applyBorder="0" applyAlignment="0" applyProtection="0"/>
    <xf numFmtId="43" fontId="25" fillId="0" borderId="0" applyFont="0" applyFill="0" applyBorder="0" applyAlignment="0" applyProtection="0"/>
    <xf numFmtId="0" fontId="17" fillId="0" borderId="0"/>
    <xf numFmtId="0" fontId="31" fillId="0" borderId="0"/>
    <xf numFmtId="164" fontId="16" fillId="0" borderId="0"/>
    <xf numFmtId="164" fontId="16"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37" fillId="10" borderId="0" applyNumberFormat="0" applyBorder="0" applyAlignment="0" applyProtection="0"/>
    <xf numFmtId="0" fontId="42" fillId="0" borderId="0" applyNumberFormat="0" applyFill="0" applyBorder="0" applyAlignment="0" applyProtection="0"/>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0" fontId="52" fillId="0" borderId="12"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19" fillId="0" borderId="15" applyNumberFormat="0" applyFill="0" applyAlignment="0" applyProtection="0"/>
    <xf numFmtId="0" fontId="7" fillId="0" borderId="0"/>
    <xf numFmtId="0" fontId="7" fillId="13" borderId="0" applyNumberFormat="0" applyBorder="0" applyAlignment="0" applyProtection="0"/>
    <xf numFmtId="0" fontId="7" fillId="14" borderId="0" applyNumberFormat="0" applyBorder="0" applyAlignment="0" applyProtection="0"/>
    <xf numFmtId="0" fontId="7" fillId="8"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9"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37" fillId="33" borderId="0" applyNumberFormat="0" applyBorder="0" applyAlignment="0" applyProtection="0"/>
    <xf numFmtId="0" fontId="37" fillId="34" borderId="0" applyNumberFormat="0" applyBorder="0" applyAlignment="0" applyProtection="0"/>
    <xf numFmtId="0" fontId="47" fillId="35" borderId="0" applyNumberFormat="0" applyBorder="0" applyAlignment="0" applyProtection="0"/>
    <xf numFmtId="0" fontId="51" fillId="36" borderId="10" applyNumberFormat="0" applyAlignment="0" applyProtection="0"/>
    <xf numFmtId="0" fontId="53" fillId="37" borderId="13" applyNumberFormat="0" applyAlignment="0" applyProtection="0"/>
    <xf numFmtId="0" fontId="46" fillId="38" borderId="0" applyNumberFormat="0" applyBorder="0" applyAlignment="0" applyProtection="0"/>
    <xf numFmtId="0" fontId="49" fillId="39" borderId="10" applyNumberFormat="0" applyAlignment="0" applyProtection="0"/>
    <xf numFmtId="0" fontId="48" fillId="40" borderId="0" applyNumberFormat="0" applyBorder="0" applyAlignment="0" applyProtection="0"/>
    <xf numFmtId="0" fontId="7" fillId="41" borderId="14" applyNumberFormat="0" applyFont="0" applyAlignment="0" applyProtection="0"/>
    <xf numFmtId="0" fontId="50" fillId="36" borderId="11" applyNumberFormat="0" applyAlignment="0" applyProtection="0"/>
    <xf numFmtId="0" fontId="6" fillId="0" borderId="0"/>
    <xf numFmtId="0" fontId="4" fillId="0" borderId="0"/>
    <xf numFmtId="0" fontId="3" fillId="0" borderId="0"/>
  </cellStyleXfs>
  <cellXfs count="262">
    <xf numFmtId="164" fontId="0" fillId="0" borderId="0" xfId="0"/>
    <xf numFmtId="164" fontId="28" fillId="0" borderId="0" xfId="0" applyNumberFormat="1" applyFont="1"/>
    <xf numFmtId="164" fontId="19" fillId="0" borderId="0" xfId="0" applyNumberFormat="1" applyFont="1"/>
    <xf numFmtId="164" fontId="0" fillId="0" borderId="0" xfId="0" applyNumberFormat="1" applyFont="1"/>
    <xf numFmtId="164" fontId="19" fillId="0" borderId="0" xfId="0" applyNumberFormat="1" applyFont="1" applyFill="1" applyBorder="1" applyAlignment="1">
      <alignment horizontal="left" vertical="center" wrapText="1"/>
    </xf>
    <xf numFmtId="164" fontId="23" fillId="0" borderId="0" xfId="0" applyNumberFormat="1" applyFont="1" applyFill="1" applyBorder="1" applyAlignment="1">
      <alignment horizontal="left" wrapText="1"/>
    </xf>
    <xf numFmtId="164" fontId="19" fillId="0" borderId="0" xfId="0" applyNumberFormat="1" applyFont="1" applyFill="1" applyBorder="1" applyAlignment="1">
      <alignment horizontal="left" wrapText="1"/>
    </xf>
    <xf numFmtId="164" fontId="0" fillId="0" borderId="0" xfId="0" applyNumberFormat="1"/>
    <xf numFmtId="0" fontId="0" fillId="0" borderId="0" xfId="0" applyNumberFormat="1" applyAlignment="1">
      <alignment horizontal="center"/>
    </xf>
    <xf numFmtId="0" fontId="0" fillId="0" borderId="0" xfId="0" applyNumberFormat="1" applyBorder="1" applyAlignment="1">
      <alignment horizontal="center"/>
    </xf>
    <xf numFmtId="0" fontId="0" fillId="0" borderId="0" xfId="0" applyNumberFormat="1"/>
    <xf numFmtId="0" fontId="27" fillId="0" borderId="0" xfId="0" applyNumberFormat="1" applyFont="1"/>
    <xf numFmtId="0" fontId="0" fillId="0" borderId="0" xfId="0" applyNumberFormat="1" applyFont="1"/>
    <xf numFmtId="0" fontId="0" fillId="0" borderId="0" xfId="0" applyNumberFormat="1" applyFill="1" applyBorder="1" applyAlignment="1">
      <alignment horizontal="center"/>
    </xf>
    <xf numFmtId="0" fontId="0" fillId="0" borderId="0" xfId="0" applyNumberFormat="1" applyFont="1" applyAlignment="1">
      <alignment horizontal="center"/>
    </xf>
    <xf numFmtId="0" fontId="0" fillId="0" borderId="0" xfId="0" applyNumberFormat="1" applyAlignment="1">
      <alignment wrapText="1"/>
    </xf>
    <xf numFmtId="0" fontId="19" fillId="0" borderId="2" xfId="0" applyNumberFormat="1" applyFont="1" applyBorder="1" applyAlignment="1">
      <alignment horizontal="center" wrapText="1"/>
    </xf>
    <xf numFmtId="0" fontId="19" fillId="8" borderId="2" xfId="0" applyNumberFormat="1" applyFont="1" applyFill="1" applyBorder="1" applyAlignment="1">
      <alignment horizontal="center" wrapText="1"/>
    </xf>
    <xf numFmtId="0" fontId="23" fillId="8" borderId="2" xfId="0" applyNumberFormat="1" applyFont="1" applyFill="1" applyBorder="1" applyAlignment="1">
      <alignment horizontal="center" wrapText="1"/>
    </xf>
    <xf numFmtId="0" fontId="19" fillId="8" borderId="2" xfId="0" applyNumberFormat="1" applyFont="1" applyFill="1" applyBorder="1" applyAlignment="1">
      <alignment horizontal="center" vertical="top" wrapText="1"/>
    </xf>
    <xf numFmtId="0" fontId="0" fillId="0" borderId="0" xfId="0" applyNumberFormat="1" applyFill="1"/>
    <xf numFmtId="0" fontId="0" fillId="0" borderId="0" xfId="0" applyNumberFormat="1" applyFont="1" applyBorder="1" applyAlignment="1">
      <alignment horizontal="center"/>
    </xf>
    <xf numFmtId="0" fontId="24" fillId="0" borderId="0" xfId="0" applyNumberFormat="1" applyFont="1" applyBorder="1" applyAlignment="1">
      <alignment horizontal="center"/>
    </xf>
    <xf numFmtId="14" fontId="0" fillId="0" borderId="0" xfId="0" applyNumberFormat="1" applyBorder="1" applyAlignment="1">
      <alignment horizontal="center"/>
    </xf>
    <xf numFmtId="14" fontId="19" fillId="0" borderId="2" xfId="0" applyNumberFormat="1" applyFont="1" applyBorder="1" applyAlignment="1">
      <alignment horizontal="center" wrapText="1"/>
    </xf>
    <xf numFmtId="0" fontId="19" fillId="0" borderId="1" xfId="0" applyNumberFormat="1" applyFont="1" applyBorder="1" applyAlignment="1">
      <alignment horizontal="center" wrapText="1"/>
    </xf>
    <xf numFmtId="0" fontId="0" fillId="0" borderId="0" xfId="0" applyNumberFormat="1" applyFont="1" applyFill="1" applyBorder="1" applyAlignment="1">
      <alignment horizontal="center"/>
    </xf>
    <xf numFmtId="0" fontId="18" fillId="5" borderId="0" xfId="0" applyNumberFormat="1" applyFont="1" applyFill="1" applyBorder="1" applyAlignment="1">
      <alignment vertical="center" wrapText="1"/>
    </xf>
    <xf numFmtId="0" fontId="18" fillId="4" borderId="0" xfId="0" applyNumberFormat="1" applyFont="1" applyFill="1" applyBorder="1" applyAlignment="1">
      <alignment horizontal="left" vertical="center" wrapText="1"/>
    </xf>
    <xf numFmtId="0" fontId="18" fillId="6" borderId="0" xfId="0" applyNumberFormat="1" applyFont="1" applyFill="1" applyBorder="1" applyAlignment="1">
      <alignment horizontal="left" vertical="center" wrapText="1"/>
    </xf>
    <xf numFmtId="0" fontId="18" fillId="9" borderId="0" xfId="0" applyNumberFormat="1" applyFont="1" applyFill="1" applyBorder="1" applyAlignment="1">
      <alignment vertical="center" wrapText="1"/>
    </xf>
    <xf numFmtId="0" fontId="18" fillId="2" borderId="0" xfId="0" applyNumberFormat="1" applyFont="1" applyFill="1" applyBorder="1" applyAlignment="1">
      <alignment vertical="center" wrapText="1"/>
    </xf>
    <xf numFmtId="0" fontId="18" fillId="7" borderId="0" xfId="0" applyNumberFormat="1" applyFont="1" applyFill="1" applyBorder="1" applyAlignment="1">
      <alignment horizontal="left" vertical="center" wrapText="1"/>
    </xf>
    <xf numFmtId="14" fontId="18" fillId="0" borderId="0" xfId="0" applyNumberFormat="1" applyFont="1" applyAlignment="1">
      <alignment horizontal="center"/>
    </xf>
    <xf numFmtId="0" fontId="27" fillId="0" borderId="0" xfId="0" applyNumberFormat="1" applyFont="1" applyAlignment="1">
      <alignment wrapText="1"/>
    </xf>
    <xf numFmtId="0" fontId="19"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center" wrapText="1"/>
    </xf>
    <xf numFmtId="0" fontId="23" fillId="3" borderId="2" xfId="0" applyNumberFormat="1" applyFont="1" applyFill="1" applyBorder="1" applyAlignment="1">
      <alignment horizontal="center" vertical="center" wrapText="1"/>
    </xf>
    <xf numFmtId="0" fontId="19" fillId="3" borderId="2" xfId="0" applyNumberFormat="1" applyFont="1" applyFill="1" applyBorder="1" applyAlignment="1">
      <alignment horizontal="center" vertical="center" wrapText="1"/>
    </xf>
    <xf numFmtId="0" fontId="0" fillId="0" borderId="0" xfId="0" applyNumberFormat="1" applyFont="1" applyAlignment="1">
      <alignment wrapText="1"/>
    </xf>
    <xf numFmtId="9" fontId="0" fillId="0" borderId="0" xfId="5" applyFont="1" applyBorder="1" applyAlignment="1">
      <alignment horizontal="center"/>
    </xf>
    <xf numFmtId="9" fontId="0" fillId="0" borderId="0" xfId="5" applyFont="1" applyFill="1" applyBorder="1" applyAlignment="1">
      <alignment horizontal="center"/>
    </xf>
    <xf numFmtId="9" fontId="0" fillId="0" borderId="0" xfId="5" applyFont="1" applyBorder="1" applyAlignment="1">
      <alignment horizontal="center" vertical="center"/>
    </xf>
    <xf numFmtId="9" fontId="0" fillId="0" borderId="0" xfId="5" applyFont="1" applyAlignment="1">
      <alignment horizontal="center"/>
    </xf>
    <xf numFmtId="10" fontId="0" fillId="0" borderId="0" xfId="5" applyNumberFormat="1" applyFont="1" applyAlignment="1">
      <alignment horizontal="center"/>
    </xf>
    <xf numFmtId="0" fontId="0" fillId="0" borderId="0" xfId="0" applyNumberFormat="1" applyAlignment="1">
      <alignment horizontal="center" wrapText="1"/>
    </xf>
    <xf numFmtId="167" fontId="0" fillId="0" borderId="0" xfId="5" applyNumberFormat="1" applyFont="1" applyBorder="1" applyAlignment="1">
      <alignment horizontal="center"/>
    </xf>
    <xf numFmtId="167" fontId="0" fillId="0" borderId="0" xfId="5" applyNumberFormat="1" applyFont="1" applyFill="1" applyBorder="1" applyAlignment="1">
      <alignment horizontal="center"/>
    </xf>
    <xf numFmtId="167" fontId="0" fillId="0" borderId="0" xfId="5" applyNumberFormat="1" applyFont="1" applyBorder="1" applyAlignment="1">
      <alignment horizontal="center" vertical="center"/>
    </xf>
    <xf numFmtId="0" fontId="0" fillId="0" borderId="0" xfId="0" applyNumberFormat="1" applyBorder="1"/>
    <xf numFmtId="0" fontId="0" fillId="0" borderId="0" xfId="0" applyNumberFormat="1" applyBorder="1" applyAlignment="1">
      <alignment horizontal="left"/>
    </xf>
    <xf numFmtId="0" fontId="19" fillId="0" borderId="1" xfId="0" applyNumberFormat="1" applyFont="1" applyBorder="1"/>
    <xf numFmtId="14" fontId="19" fillId="0" borderId="1" xfId="0" applyNumberFormat="1" applyFont="1" applyBorder="1" applyAlignment="1">
      <alignment horizontal="left"/>
    </xf>
    <xf numFmtId="0" fontId="27" fillId="0" borderId="4" xfId="1" applyNumberFormat="1" applyFont="1" applyBorder="1" applyAlignment="1">
      <alignment horizontal="center" wrapText="1"/>
    </xf>
    <xf numFmtId="0" fontId="27" fillId="0" borderId="4" xfId="1" applyNumberFormat="1" applyFont="1" applyFill="1" applyBorder="1" applyAlignment="1">
      <alignment horizontal="center" wrapText="1"/>
    </xf>
    <xf numFmtId="14" fontId="0" fillId="0" borderId="0" xfId="0" applyNumberFormat="1" applyFont="1" applyBorder="1" applyAlignment="1">
      <alignment horizontal="center"/>
    </xf>
    <xf numFmtId="0" fontId="35" fillId="3" borderId="0" xfId="0" applyNumberFormat="1" applyFont="1" applyFill="1" applyBorder="1" applyAlignment="1">
      <alignment horizontal="center" vertical="center" wrapText="1"/>
    </xf>
    <xf numFmtId="0" fontId="23" fillId="8" borderId="2" xfId="0" applyNumberFormat="1" applyFont="1" applyFill="1" applyBorder="1" applyAlignment="1">
      <alignment horizontal="center" vertical="center" wrapText="1"/>
    </xf>
    <xf numFmtId="0" fontId="0" fillId="0" borderId="0" xfId="0" applyNumberFormat="1" applyAlignment="1">
      <alignment horizontal="center"/>
    </xf>
    <xf numFmtId="0" fontId="0" fillId="0" borderId="0" xfId="0" applyNumberFormat="1" applyFill="1" applyAlignment="1">
      <alignment horizontal="center"/>
    </xf>
    <xf numFmtId="0" fontId="36" fillId="0" borderId="0" xfId="0" applyNumberFormat="1" applyFont="1" applyFill="1" applyBorder="1" applyAlignment="1">
      <alignment horizontal="center"/>
    </xf>
    <xf numFmtId="169" fontId="0" fillId="0" borderId="0" xfId="0" applyNumberFormat="1"/>
    <xf numFmtId="166" fontId="0" fillId="0" borderId="0" xfId="6" applyNumberFormat="1" applyFont="1" applyFill="1" applyBorder="1" applyAlignment="1">
      <alignment horizontal="center"/>
    </xf>
    <xf numFmtId="166" fontId="0" fillId="0" borderId="0" xfId="6" applyNumberFormat="1" applyFont="1" applyFill="1" applyBorder="1" applyAlignment="1">
      <alignment vertical="center"/>
    </xf>
    <xf numFmtId="166" fontId="0" fillId="0" borderId="0" xfId="6" applyNumberFormat="1" applyFont="1" applyBorder="1" applyAlignment="1">
      <alignment vertical="center"/>
    </xf>
    <xf numFmtId="0" fontId="0" fillId="0" borderId="0" xfId="0" applyNumberFormat="1" applyFont="1" applyBorder="1" applyAlignment="1">
      <alignment horizontal="left"/>
    </xf>
    <xf numFmtId="0" fontId="27" fillId="0" borderId="4" xfId="0" applyNumberFormat="1" applyFont="1" applyBorder="1" applyAlignment="1">
      <alignment horizontal="center" wrapText="1"/>
    </xf>
    <xf numFmtId="0" fontId="0" fillId="0" borderId="0" xfId="0" applyNumberFormat="1" applyFill="1" applyBorder="1"/>
    <xf numFmtId="166" fontId="0" fillId="0" borderId="0" xfId="0" applyNumberFormat="1" applyFill="1" applyBorder="1"/>
    <xf numFmtId="165" fontId="0" fillId="0" borderId="0" xfId="0" applyNumberFormat="1" applyFill="1" applyBorder="1"/>
    <xf numFmtId="0" fontId="19" fillId="0" borderId="0" xfId="0" applyNumberFormat="1" applyFont="1" applyBorder="1" applyAlignment="1">
      <alignment horizontal="center" wrapText="1"/>
    </xf>
    <xf numFmtId="0" fontId="27" fillId="0" borderId="0" xfId="1" applyNumberFormat="1" applyFont="1" applyBorder="1" applyAlignment="1">
      <alignment horizontal="center" wrapText="1"/>
    </xf>
    <xf numFmtId="9" fontId="0" fillId="0" borderId="0" xfId="5" applyFont="1" applyAlignment="1">
      <alignment horizontal="center" vertical="center"/>
    </xf>
    <xf numFmtId="0" fontId="0" fillId="0" borderId="0" xfId="0" applyNumberFormat="1" applyFont="1" applyFill="1" applyBorder="1" applyAlignment="1">
      <alignment horizontal="left"/>
    </xf>
    <xf numFmtId="10" fontId="0" fillId="0" borderId="0" xfId="5" applyNumberFormat="1" applyFont="1" applyFill="1"/>
    <xf numFmtId="9" fontId="0" fillId="0" borderId="0" xfId="5" applyFont="1" applyFill="1" applyAlignment="1">
      <alignment horizontal="center"/>
    </xf>
    <xf numFmtId="0" fontId="0" fillId="5" borderId="0" xfId="0" applyNumberFormat="1" applyFill="1"/>
    <xf numFmtId="166" fontId="0" fillId="5" borderId="0" xfId="6" applyNumberFormat="1" applyFont="1" applyFill="1"/>
    <xf numFmtId="0" fontId="14" fillId="4" borderId="0" xfId="0" applyNumberFormat="1" applyFont="1" applyFill="1" applyBorder="1" applyAlignment="1">
      <alignment horizontal="left" vertical="center" wrapText="1"/>
    </xf>
    <xf numFmtId="0" fontId="27" fillId="0" borderId="0" xfId="0" applyNumberFormat="1" applyFont="1" applyAlignment="1">
      <alignment horizontal="center"/>
    </xf>
    <xf numFmtId="0" fontId="27" fillId="0" borderId="0" xfId="0" applyNumberFormat="1" applyFont="1" applyBorder="1" applyAlignment="1">
      <alignment horizontal="center"/>
    </xf>
    <xf numFmtId="169" fontId="27" fillId="0" borderId="0" xfId="0" applyNumberFormat="1" applyFont="1" applyAlignment="1">
      <alignment horizontal="center"/>
    </xf>
    <xf numFmtId="10" fontId="19" fillId="0" borderId="0" xfId="5" applyNumberFormat="1" applyFont="1" applyBorder="1" applyAlignment="1">
      <alignment horizontal="center" wrapText="1"/>
    </xf>
    <xf numFmtId="167" fontId="0" fillId="0" borderId="0" xfId="0" applyNumberFormat="1" applyBorder="1" applyAlignment="1">
      <alignment horizontal="center"/>
    </xf>
    <xf numFmtId="0" fontId="19" fillId="0" borderId="0" xfId="0" applyNumberFormat="1" applyFont="1" applyBorder="1" applyAlignment="1">
      <alignment horizontal="left"/>
    </xf>
    <xf numFmtId="10" fontId="37" fillId="10" borderId="0" xfId="18" applyNumberFormat="1" applyBorder="1" applyAlignment="1">
      <alignment horizontal="center" wrapText="1"/>
    </xf>
    <xf numFmtId="3" fontId="0" fillId="0" borderId="0" xfId="0" applyNumberFormat="1"/>
    <xf numFmtId="1" fontId="0" fillId="0" borderId="0" xfId="0" applyNumberFormat="1" applyFont="1" applyBorder="1" applyAlignment="1">
      <alignment horizontal="center"/>
    </xf>
    <xf numFmtId="14" fontId="0" fillId="0" borderId="0" xfId="0" applyNumberFormat="1" applyFont="1"/>
    <xf numFmtId="0" fontId="0" fillId="0" borderId="0" xfId="0" applyNumberFormat="1" applyFont="1" applyAlignment="1">
      <alignment horizontal="center" wrapText="1"/>
    </xf>
    <xf numFmtId="2" fontId="0" fillId="0" borderId="0" xfId="0" applyNumberFormat="1" applyFont="1" applyAlignment="1">
      <alignment horizontal="center" wrapText="1"/>
    </xf>
    <xf numFmtId="2" fontId="0" fillId="0" borderId="0" xfId="0" applyNumberFormat="1" applyFont="1" applyAlignment="1">
      <alignment horizontal="center"/>
    </xf>
    <xf numFmtId="2" fontId="0" fillId="0" borderId="0" xfId="0" applyNumberFormat="1" applyFont="1"/>
    <xf numFmtId="14" fontId="38" fillId="0" borderId="2" xfId="0" applyNumberFormat="1" applyFont="1" applyBorder="1" applyAlignment="1">
      <alignment horizontal="center" vertical="center"/>
    </xf>
    <xf numFmtId="0" fontId="38" fillId="4" borderId="2" xfId="0" applyNumberFormat="1" applyFont="1" applyFill="1" applyBorder="1" applyAlignment="1">
      <alignment horizontal="center" vertical="center" wrapText="1"/>
    </xf>
    <xf numFmtId="0" fontId="38" fillId="6" borderId="2" xfId="0" applyNumberFormat="1" applyFont="1" applyFill="1" applyBorder="1" applyAlignment="1">
      <alignment horizontal="center" vertical="center" wrapText="1"/>
    </xf>
    <xf numFmtId="0" fontId="38" fillId="4" borderId="3" xfId="0" applyNumberFormat="1" applyFont="1" applyFill="1" applyBorder="1" applyAlignment="1">
      <alignment horizontal="center" vertical="center" wrapText="1"/>
    </xf>
    <xf numFmtId="0" fontId="38" fillId="5" borderId="2" xfId="0" applyNumberFormat="1" applyFont="1" applyFill="1" applyBorder="1" applyAlignment="1">
      <alignment horizontal="center" vertical="center" wrapText="1"/>
    </xf>
    <xf numFmtId="0" fontId="38" fillId="9" borderId="2" xfId="0" applyNumberFormat="1" applyFont="1" applyFill="1" applyBorder="1" applyAlignment="1">
      <alignment horizontal="center" vertical="center" wrapText="1"/>
    </xf>
    <xf numFmtId="0" fontId="38" fillId="2" borderId="2" xfId="0" applyNumberFormat="1" applyFont="1" applyFill="1" applyBorder="1" applyAlignment="1">
      <alignment horizontal="center" vertical="center" wrapText="1"/>
    </xf>
    <xf numFmtId="0" fontId="38" fillId="7" borderId="2" xfId="0" applyNumberFormat="1" applyFont="1" applyFill="1" applyBorder="1" applyAlignment="1">
      <alignment horizontal="center" vertical="center" wrapText="1"/>
    </xf>
    <xf numFmtId="2" fontId="38" fillId="4" borderId="2" xfId="0" applyNumberFormat="1" applyFont="1" applyFill="1" applyBorder="1" applyAlignment="1">
      <alignment horizontal="center" vertical="center" wrapText="1"/>
    </xf>
    <xf numFmtId="0" fontId="38" fillId="0" borderId="0" xfId="0" applyNumberFormat="1" applyFont="1" applyAlignment="1">
      <alignment horizontal="center" vertical="center"/>
    </xf>
    <xf numFmtId="168" fontId="0" fillId="0" borderId="0" xfId="0" applyNumberFormat="1" applyFont="1" applyAlignment="1">
      <alignment horizontal="center"/>
    </xf>
    <xf numFmtId="164" fontId="27" fillId="0" borderId="0" xfId="0" applyFont="1" applyAlignment="1">
      <alignment horizontal="center"/>
    </xf>
    <xf numFmtId="164" fontId="0" fillId="0" borderId="0" xfId="0" applyFont="1"/>
    <xf numFmtId="165" fontId="0" fillId="0" borderId="0" xfId="0" applyNumberFormat="1" applyFont="1"/>
    <xf numFmtId="168" fontId="0" fillId="0" borderId="0" xfId="0" applyNumberFormat="1" applyFont="1" applyAlignment="1">
      <alignment horizontal="center" wrapText="1"/>
    </xf>
    <xf numFmtId="0" fontId="0" fillId="0" borderId="0" xfId="0" applyNumberFormat="1" applyFont="1" applyFill="1" applyAlignment="1">
      <alignment horizontal="center" wrapText="1"/>
    </xf>
    <xf numFmtId="0" fontId="0" fillId="0" borderId="0" xfId="0" applyNumberFormat="1" applyFont="1" applyFill="1"/>
    <xf numFmtId="0" fontId="40" fillId="0" borderId="0" xfId="0" applyNumberFormat="1" applyFont="1" applyAlignment="1">
      <alignment horizontal="center"/>
    </xf>
    <xf numFmtId="166" fontId="0" fillId="0" borderId="0" xfId="6" applyNumberFormat="1" applyFont="1" applyAlignment="1">
      <alignment horizontal="center" vertical="center"/>
    </xf>
    <xf numFmtId="166" fontId="40" fillId="0" borderId="0" xfId="6" applyNumberFormat="1" applyFont="1" applyAlignment="1">
      <alignment horizontal="center" vertical="center"/>
    </xf>
    <xf numFmtId="166" fontId="0" fillId="0" borderId="0" xfId="6" applyNumberFormat="1" applyFont="1" applyAlignment="1">
      <alignment horizontal="center" vertical="center" wrapText="1"/>
    </xf>
    <xf numFmtId="0" fontId="0" fillId="0" borderId="0" xfId="6" applyNumberFormat="1" applyFont="1" applyAlignment="1">
      <alignment horizontal="center" vertical="center"/>
    </xf>
    <xf numFmtId="14" fontId="9" fillId="0" borderId="2" xfId="0" applyNumberFormat="1" applyFont="1" applyBorder="1" applyAlignment="1">
      <alignment horizontal="center" vertical="center"/>
    </xf>
    <xf numFmtId="0" fontId="9" fillId="4" borderId="2" xfId="0" applyNumberFormat="1" applyFont="1" applyFill="1" applyBorder="1" applyAlignment="1">
      <alignment horizontal="center" vertical="center" wrapText="1"/>
    </xf>
    <xf numFmtId="0" fontId="9" fillId="6" borderId="2" xfId="0" applyNumberFormat="1" applyFont="1" applyFill="1" applyBorder="1" applyAlignment="1">
      <alignment horizontal="center" vertical="center" wrapText="1"/>
    </xf>
    <xf numFmtId="0" fontId="9" fillId="5"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7" borderId="2" xfId="0" applyNumberFormat="1" applyFont="1" applyFill="1" applyBorder="1" applyAlignment="1">
      <alignment horizontal="center" vertical="center" wrapText="1"/>
    </xf>
    <xf numFmtId="2" fontId="9" fillId="4" borderId="2" xfId="0" applyNumberFormat="1" applyFont="1" applyFill="1" applyBorder="1" applyAlignment="1">
      <alignment horizontal="center" vertical="center" wrapText="1"/>
    </xf>
    <xf numFmtId="0" fontId="9" fillId="0" borderId="0" xfId="0" applyNumberFormat="1" applyFont="1" applyAlignment="1">
      <alignment horizontal="center" wrapText="1"/>
    </xf>
    <xf numFmtId="0" fontId="9" fillId="0" borderId="0" xfId="0" applyNumberFormat="1" applyFont="1"/>
    <xf numFmtId="0" fontId="0" fillId="0" borderId="0" xfId="0" applyNumberFormat="1" applyFont="1" applyFill="1" applyAlignment="1">
      <alignment wrapText="1"/>
    </xf>
    <xf numFmtId="164" fontId="0" fillId="0" borderId="0" xfId="0" applyFont="1" applyFill="1" applyAlignment="1">
      <alignment horizontal="center"/>
    </xf>
    <xf numFmtId="14" fontId="0" fillId="0" borderId="5" xfId="0" applyNumberFormat="1" applyBorder="1"/>
    <xf numFmtId="14" fontId="0" fillId="0" borderId="6" xfId="0" applyNumberFormat="1" applyBorder="1"/>
    <xf numFmtId="166" fontId="40" fillId="0" borderId="0" xfId="0" applyNumberFormat="1" applyFont="1" applyAlignment="1">
      <alignment horizontal="center" wrapText="1"/>
    </xf>
    <xf numFmtId="166" fontId="40" fillId="0" borderId="0" xfId="0" applyNumberFormat="1" applyFont="1" applyAlignment="1">
      <alignment wrapText="1"/>
    </xf>
    <xf numFmtId="0" fontId="40" fillId="0" borderId="0" xfId="0" applyNumberFormat="1" applyFont="1" applyAlignment="1">
      <alignment horizontal="center" wrapText="1"/>
    </xf>
    <xf numFmtId="9" fontId="0" fillId="0" borderId="0" xfId="0" applyNumberFormat="1" applyAlignment="1">
      <alignment horizontal="center"/>
    </xf>
    <xf numFmtId="9" fontId="27" fillId="0" borderId="0" xfId="1" applyNumberFormat="1" applyFont="1" applyAlignment="1">
      <alignment horizontal="center" wrapText="1"/>
    </xf>
    <xf numFmtId="0" fontId="39" fillId="0" borderId="0" xfId="0" applyNumberFormat="1" applyFont="1" applyFill="1" applyAlignment="1">
      <alignment horizontal="center" vertical="center" wrapText="1"/>
    </xf>
    <xf numFmtId="9" fontId="25" fillId="0" borderId="0" xfId="5" applyFont="1" applyAlignment="1">
      <alignment horizontal="center"/>
    </xf>
    <xf numFmtId="3" fontId="0" fillId="0" borderId="0" xfId="0" applyNumberFormat="1" applyFill="1"/>
    <xf numFmtId="168" fontId="0" fillId="12" borderId="0" xfId="0" applyNumberFormat="1" applyFont="1" applyFill="1" applyAlignment="1">
      <alignment horizontal="center"/>
    </xf>
    <xf numFmtId="0" fontId="0" fillId="12" borderId="0" xfId="0" applyNumberFormat="1" applyFont="1" applyFill="1" applyAlignment="1">
      <alignment horizontal="center"/>
    </xf>
    <xf numFmtId="0" fontId="27" fillId="12" borderId="0" xfId="0" applyNumberFormat="1" applyFont="1" applyFill="1" applyAlignment="1">
      <alignment horizontal="center"/>
    </xf>
    <xf numFmtId="166" fontId="0" fillId="11" borderId="0" xfId="6" applyNumberFormat="1" applyFont="1" applyFill="1"/>
    <xf numFmtId="9" fontId="27" fillId="0" borderId="0" xfId="1" applyNumberFormat="1" applyFont="1" applyAlignment="1">
      <alignment horizontal="center" vertical="center" wrapText="1"/>
    </xf>
    <xf numFmtId="9" fontId="0" fillId="0" borderId="0" xfId="0" applyNumberFormat="1" applyAlignment="1">
      <alignment horizontal="center" vertical="center" wrapText="1"/>
    </xf>
    <xf numFmtId="9" fontId="0" fillId="0" borderId="0" xfId="0" applyNumberFormat="1" applyAlignment="1">
      <alignment horizontal="center" vertical="center"/>
    </xf>
    <xf numFmtId="167" fontId="0" fillId="0" borderId="0" xfId="0" applyNumberFormat="1" applyAlignment="1">
      <alignment horizontal="center" vertical="center"/>
    </xf>
    <xf numFmtId="0" fontId="0" fillId="11" borderId="0" xfId="0" applyNumberFormat="1" applyFont="1" applyFill="1" applyAlignment="1">
      <alignment horizontal="center" vertical="center"/>
    </xf>
    <xf numFmtId="3" fontId="0" fillId="5" borderId="0" xfId="0" applyNumberFormat="1" applyFill="1" applyAlignment="1">
      <alignment horizontal="center"/>
    </xf>
    <xf numFmtId="3" fontId="25" fillId="5" borderId="0" xfId="1" applyNumberFormat="1" applyFont="1" applyFill="1" applyBorder="1" applyAlignment="1">
      <alignment horizontal="center" wrapText="1"/>
    </xf>
    <xf numFmtId="3" fontId="0" fillId="5" borderId="0" xfId="0" applyNumberFormat="1" applyFill="1" applyBorder="1" applyAlignment="1">
      <alignment horizontal="center"/>
    </xf>
    <xf numFmtId="2" fontId="0" fillId="0" borderId="0" xfId="0" applyNumberFormat="1" applyFont="1" applyBorder="1" applyAlignment="1">
      <alignment horizontal="center"/>
    </xf>
    <xf numFmtId="2" fontId="40" fillId="0" borderId="0" xfId="0" applyNumberFormat="1" applyFont="1" applyFill="1" applyBorder="1" applyAlignment="1">
      <alignment horizontal="center"/>
    </xf>
    <xf numFmtId="0" fontId="40" fillId="0" borderId="0" xfId="0" applyNumberFormat="1" applyFont="1" applyFill="1" applyBorder="1" applyAlignment="1">
      <alignment horizontal="center"/>
    </xf>
    <xf numFmtId="0" fontId="0" fillId="0" borderId="0" xfId="0" applyNumberFormat="1" applyFont="1" applyFill="1" applyAlignment="1">
      <alignment horizontal="center"/>
    </xf>
    <xf numFmtId="0" fontId="8" fillId="5" borderId="0" xfId="0" applyNumberFormat="1" applyFont="1" applyFill="1" applyBorder="1" applyAlignment="1">
      <alignment horizontal="left" vertical="center" wrapText="1"/>
    </xf>
    <xf numFmtId="0" fontId="8" fillId="9" borderId="0" xfId="0" applyNumberFormat="1" applyFont="1" applyFill="1" applyBorder="1" applyAlignment="1">
      <alignment horizontal="left" vertical="center" wrapText="1"/>
    </xf>
    <xf numFmtId="0" fontId="8" fillId="5" borderId="0" xfId="0" applyNumberFormat="1" applyFont="1" applyFill="1" applyBorder="1" applyAlignment="1">
      <alignment vertical="center" wrapText="1"/>
    </xf>
    <xf numFmtId="1" fontId="40" fillId="0" borderId="0" xfId="0" applyNumberFormat="1" applyFont="1" applyFill="1" applyBorder="1" applyAlignment="1">
      <alignment horizontal="center"/>
    </xf>
    <xf numFmtId="1" fontId="40" fillId="0" borderId="0" xfId="0" applyNumberFormat="1" applyFont="1" applyBorder="1" applyAlignment="1">
      <alignment horizontal="center"/>
    </xf>
    <xf numFmtId="0" fontId="40" fillId="0" borderId="0" xfId="0" applyNumberFormat="1" applyFont="1" applyBorder="1" applyAlignment="1">
      <alignment horizontal="center"/>
    </xf>
    <xf numFmtId="1" fontId="0" fillId="0" borderId="0" xfId="0" applyNumberFormat="1" applyFont="1" applyAlignment="1">
      <alignment horizontal="center"/>
    </xf>
    <xf numFmtId="0" fontId="41" fillId="5" borderId="2" xfId="0" applyNumberFormat="1" applyFont="1" applyFill="1" applyBorder="1" applyAlignment="1">
      <alignment horizontal="center" vertical="center" wrapText="1"/>
    </xf>
    <xf numFmtId="0" fontId="40" fillId="12" borderId="0" xfId="0" applyNumberFormat="1" applyFont="1" applyFill="1" applyAlignment="1">
      <alignment horizontal="center"/>
    </xf>
    <xf numFmtId="1" fontId="40" fillId="0" borderId="0" xfId="0" applyNumberFormat="1" applyFont="1" applyAlignment="1">
      <alignment horizontal="center"/>
    </xf>
    <xf numFmtId="168" fontId="40" fillId="0" borderId="0" xfId="0" applyNumberFormat="1" applyFont="1" applyAlignment="1">
      <alignment horizontal="center"/>
    </xf>
    <xf numFmtId="0" fontId="30" fillId="5" borderId="2" xfId="0" applyNumberFormat="1" applyFont="1" applyFill="1" applyBorder="1" applyAlignment="1">
      <alignment horizontal="center" vertical="center" wrapText="1"/>
    </xf>
    <xf numFmtId="0" fontId="40" fillId="0" borderId="0" xfId="0" applyNumberFormat="1" applyFont="1" applyFill="1" applyAlignment="1">
      <alignment horizontal="center"/>
    </xf>
    <xf numFmtId="14" fontId="40" fillId="0" borderId="0" xfId="0" applyNumberFormat="1" applyFont="1"/>
    <xf numFmtId="166" fontId="0" fillId="0" borderId="0" xfId="0" applyNumberFormat="1" applyFont="1" applyAlignment="1">
      <alignment horizontal="center" wrapText="1"/>
    </xf>
    <xf numFmtId="14" fontId="0" fillId="0" borderId="0" xfId="0" applyNumberFormat="1" applyBorder="1"/>
    <xf numFmtId="0" fontId="0" fillId="0" borderId="5" xfId="0" applyNumberFormat="1" applyBorder="1" applyAlignment="1">
      <alignment horizontal="right"/>
    </xf>
    <xf numFmtId="14" fontId="0" fillId="0" borderId="16" xfId="0" applyNumberFormat="1" applyBorder="1"/>
    <xf numFmtId="0" fontId="0" fillId="0" borderId="1" xfId="0" applyNumberFormat="1" applyBorder="1"/>
    <xf numFmtId="14" fontId="0" fillId="0" borderId="1" xfId="0" applyNumberFormat="1" applyBorder="1"/>
    <xf numFmtId="2" fontId="0" fillId="0" borderId="0" xfId="0" applyNumberFormat="1"/>
    <xf numFmtId="1" fontId="30" fillId="0" borderId="0" xfId="0" applyNumberFormat="1" applyFont="1" applyFill="1" applyBorder="1" applyAlignment="1">
      <alignment horizontal="center"/>
    </xf>
    <xf numFmtId="2" fontId="56" fillId="0" borderId="0" xfId="0" applyNumberFormat="1" applyFont="1" applyAlignment="1">
      <alignment horizontal="center"/>
    </xf>
    <xf numFmtId="4" fontId="56" fillId="0" borderId="0" xfId="0" applyNumberFormat="1" applyFont="1" applyAlignment="1">
      <alignment horizontal="center"/>
    </xf>
    <xf numFmtId="164" fontId="57" fillId="0" borderId="0" xfId="0" applyNumberFormat="1" applyFont="1"/>
    <xf numFmtId="1" fontId="26" fillId="0" borderId="0" xfId="0" applyNumberFormat="1" applyFont="1" applyFill="1" applyBorder="1" applyAlignment="1">
      <alignment horizontal="center"/>
    </xf>
    <xf numFmtId="164" fontId="0" fillId="0" borderId="0" xfId="0" applyAlignment="1">
      <alignment horizontal="center" vertical="center"/>
    </xf>
    <xf numFmtId="164" fontId="0" fillId="0" borderId="0" xfId="0" applyBorder="1" applyAlignment="1">
      <alignment horizontal="center" vertical="center"/>
    </xf>
    <xf numFmtId="164" fontId="0" fillId="0" borderId="1" xfId="0" applyBorder="1" applyAlignment="1">
      <alignment horizontal="center" vertical="center"/>
    </xf>
    <xf numFmtId="14" fontId="0" fillId="0" borderId="18" xfId="0" applyNumberFormat="1" applyBorder="1"/>
    <xf numFmtId="0" fontId="6" fillId="0" borderId="0" xfId="0" applyNumberFormat="1" applyFont="1" applyBorder="1"/>
    <xf numFmtId="14" fontId="6" fillId="0" borderId="0" xfId="0" applyNumberFormat="1" applyFont="1" applyBorder="1" applyAlignment="1">
      <alignment horizontal="center"/>
    </xf>
    <xf numFmtId="0" fontId="6" fillId="0" borderId="0" xfId="61" applyFont="1" applyAlignment="1">
      <alignment horizontal="center" vertical="center"/>
    </xf>
    <xf numFmtId="0" fontId="6" fillId="0" borderId="0" xfId="61" applyFont="1" applyBorder="1" applyAlignment="1">
      <alignment horizontal="center" vertical="center"/>
    </xf>
    <xf numFmtId="14" fontId="6" fillId="0" borderId="1" xfId="0" applyNumberFormat="1" applyFont="1" applyBorder="1" applyAlignment="1">
      <alignment horizontal="center"/>
    </xf>
    <xf numFmtId="0" fontId="6" fillId="0" borderId="1" xfId="61" applyFont="1" applyBorder="1" applyAlignment="1">
      <alignment horizontal="center" vertical="center"/>
    </xf>
    <xf numFmtId="0" fontId="6" fillId="0" borderId="0" xfId="0" applyNumberFormat="1" applyFont="1" applyBorder="1" applyAlignment="1">
      <alignment horizontal="center"/>
    </xf>
    <xf numFmtId="0" fontId="0" fillId="0" borderId="0" xfId="0" applyNumberFormat="1" applyAlignment="1">
      <alignment horizontal="center" vertical="center"/>
    </xf>
    <xf numFmtId="0" fontId="0" fillId="0" borderId="0" xfId="0" applyNumberFormat="1" applyBorder="1" applyAlignment="1">
      <alignment horizontal="center" vertical="center"/>
    </xf>
    <xf numFmtId="0" fontId="0" fillId="0" borderId="1" xfId="0" applyNumberFormat="1" applyBorder="1" applyAlignment="1">
      <alignment horizontal="center" vertical="center"/>
    </xf>
    <xf numFmtId="1" fontId="59" fillId="0" borderId="0" xfId="0" applyNumberFormat="1" applyFont="1" applyAlignment="1">
      <alignment horizontal="center"/>
    </xf>
    <xf numFmtId="1" fontId="60" fillId="0" borderId="0" xfId="0" applyNumberFormat="1" applyFont="1" applyAlignment="1">
      <alignment horizontal="center"/>
    </xf>
    <xf numFmtId="14" fontId="6" fillId="0" borderId="0" xfId="0" applyNumberFormat="1" applyFont="1" applyAlignment="1">
      <alignment horizontal="center"/>
    </xf>
    <xf numFmtId="0" fontId="58" fillId="0" borderId="0" xfId="61" applyFont="1" applyBorder="1" applyAlignment="1">
      <alignment horizontal="center"/>
    </xf>
    <xf numFmtId="14" fontId="0" fillId="0" borderId="19" xfId="0" applyNumberFormat="1" applyBorder="1"/>
    <xf numFmtId="14" fontId="0" fillId="0" borderId="20" xfId="0" applyNumberFormat="1" applyBorder="1"/>
    <xf numFmtId="0" fontId="19" fillId="0" borderId="0" xfId="0" applyNumberFormat="1" applyFont="1" applyBorder="1"/>
    <xf numFmtId="3" fontId="0" fillId="0" borderId="17" xfId="0" applyNumberFormat="1" applyBorder="1"/>
    <xf numFmtId="0" fontId="58" fillId="0" borderId="5" xfId="0" applyNumberFormat="1" applyFont="1" applyBorder="1" applyAlignment="1">
      <alignment horizontal="center"/>
    </xf>
    <xf numFmtId="0" fontId="58" fillId="0" borderId="6" xfId="0" applyNumberFormat="1" applyFont="1" applyBorder="1" applyAlignment="1">
      <alignment horizontal="center"/>
    </xf>
    <xf numFmtId="0" fontId="58" fillId="0" borderId="16" xfId="0" applyNumberFormat="1" applyFont="1" applyBorder="1" applyAlignment="1">
      <alignment horizontal="center"/>
    </xf>
    <xf numFmtId="3" fontId="40" fillId="0" borderId="0" xfId="6" applyNumberFormat="1" applyFont="1" applyAlignment="1">
      <alignment horizontal="center" vertical="center"/>
    </xf>
    <xf numFmtId="14" fontId="5" fillId="0" borderId="0" xfId="0" applyNumberFormat="1" applyFont="1" applyAlignment="1">
      <alignment horizontal="center"/>
    </xf>
    <xf numFmtId="166" fontId="26" fillId="0" borderId="0" xfId="0" applyNumberFormat="1" applyFont="1" applyAlignment="1">
      <alignment horizontal="center"/>
    </xf>
    <xf numFmtId="0" fontId="0" fillId="0" borderId="5" xfId="0" applyNumberFormat="1" applyBorder="1" applyAlignment="1">
      <alignment horizontal="center"/>
    </xf>
    <xf numFmtId="14" fontId="19" fillId="0" borderId="0" xfId="0" applyNumberFormat="1" applyFont="1" applyBorder="1" applyAlignment="1">
      <alignment horizontal="center"/>
    </xf>
    <xf numFmtId="0" fontId="0" fillId="0" borderId="21" xfId="0" applyNumberFormat="1" applyBorder="1" applyAlignment="1">
      <alignment horizontal="center"/>
    </xf>
    <xf numFmtId="0" fontId="58" fillId="0" borderId="0" xfId="0" applyNumberFormat="1" applyFont="1" applyBorder="1" applyAlignment="1">
      <alignment horizontal="center"/>
    </xf>
    <xf numFmtId="3" fontId="0" fillId="0" borderId="0" xfId="0" applyNumberFormat="1" applyBorder="1" applyAlignment="1">
      <alignment horizontal="center"/>
    </xf>
    <xf numFmtId="3" fontId="0" fillId="0" borderId="5" xfId="0" applyNumberFormat="1" applyBorder="1" applyAlignment="1">
      <alignment horizontal="center"/>
    </xf>
    <xf numFmtId="14" fontId="18" fillId="0" borderId="0" xfId="0" applyNumberFormat="1" applyFont="1" applyBorder="1" applyAlignment="1">
      <alignment horizontal="center"/>
    </xf>
    <xf numFmtId="0" fontId="58" fillId="0" borderId="0" xfId="62" applyFont="1" applyBorder="1" applyAlignment="1">
      <alignment horizontal="center"/>
    </xf>
    <xf numFmtId="3" fontId="0" fillId="0" borderId="0" xfId="0" applyNumberFormat="1" applyFont="1" applyAlignment="1">
      <alignment horizontal="center"/>
    </xf>
    <xf numFmtId="3" fontId="6" fillId="0" borderId="0" xfId="0" applyNumberFormat="1" applyFont="1" applyBorder="1" applyAlignment="1">
      <alignment horizontal="center"/>
    </xf>
    <xf numFmtId="3" fontId="61" fillId="0" borderId="0" xfId="0" applyNumberFormat="1" applyFont="1" applyBorder="1" applyAlignment="1">
      <alignment horizontal="center"/>
    </xf>
    <xf numFmtId="14" fontId="0" fillId="0" borderId="22" xfId="0" applyNumberFormat="1" applyBorder="1"/>
    <xf numFmtId="0" fontId="0" fillId="0" borderId="0" xfId="0" applyNumberFormat="1" applyBorder="1" applyAlignment="1">
      <alignment horizontal="right"/>
    </xf>
    <xf numFmtId="0" fontId="27" fillId="0" borderId="0" xfId="0" applyNumberFormat="1" applyFont="1" applyBorder="1"/>
    <xf numFmtId="0" fontId="0" fillId="0" borderId="1" xfId="0" applyNumberFormat="1" applyBorder="1" applyAlignment="1">
      <alignment horizontal="right"/>
    </xf>
    <xf numFmtId="0" fontId="0" fillId="0" borderId="1" xfId="0" applyNumberFormat="1" applyFont="1" applyBorder="1" applyAlignment="1">
      <alignment horizontal="center"/>
    </xf>
    <xf numFmtId="164" fontId="0" fillId="0" borderId="0" xfId="0" applyBorder="1"/>
    <xf numFmtId="164" fontId="58" fillId="0" borderId="0" xfId="0" applyFont="1" applyBorder="1"/>
    <xf numFmtId="3" fontId="27" fillId="0" borderId="0" xfId="0" applyNumberFormat="1" applyFont="1"/>
    <xf numFmtId="1" fontId="18" fillId="0" borderId="0" xfId="0" applyNumberFormat="1" applyFont="1" applyBorder="1" applyAlignment="1">
      <alignment horizontal="center"/>
    </xf>
    <xf numFmtId="9" fontId="0" fillId="0" borderId="0" xfId="0" applyNumberFormat="1" applyFont="1" applyFill="1" applyBorder="1" applyAlignment="1">
      <alignment horizontal="left"/>
    </xf>
    <xf numFmtId="1" fontId="58" fillId="0" borderId="5" xfId="0" applyNumberFormat="1" applyFont="1" applyBorder="1" applyAlignment="1">
      <alignment horizontal="center"/>
    </xf>
    <xf numFmtId="1" fontId="58" fillId="0" borderId="6" xfId="0" applyNumberFormat="1" applyFont="1" applyBorder="1" applyAlignment="1">
      <alignment horizontal="center"/>
    </xf>
    <xf numFmtId="1" fontId="58" fillId="0" borderId="16" xfId="0" applyNumberFormat="1" applyFont="1" applyBorder="1" applyAlignment="1">
      <alignment horizontal="center"/>
    </xf>
    <xf numFmtId="1" fontId="0" fillId="0" borderId="0" xfId="0" applyNumberFormat="1"/>
    <xf numFmtId="3" fontId="58" fillId="0" borderId="6" xfId="0" applyNumberFormat="1" applyFont="1" applyBorder="1" applyAlignment="1">
      <alignment horizontal="center"/>
    </xf>
    <xf numFmtId="3" fontId="58" fillId="0" borderId="16" xfId="0" applyNumberFormat="1" applyFont="1" applyBorder="1" applyAlignment="1">
      <alignment horizontal="center"/>
    </xf>
    <xf numFmtId="3" fontId="18" fillId="0" borderId="0" xfId="0" applyNumberFormat="1" applyFont="1" applyBorder="1" applyAlignment="1">
      <alignment horizontal="center"/>
    </xf>
    <xf numFmtId="1" fontId="0" fillId="0" borderId="0" xfId="0" applyNumberFormat="1" applyBorder="1" applyAlignment="1">
      <alignment horizontal="center"/>
    </xf>
    <xf numFmtId="1" fontId="0" fillId="0" borderId="5" xfId="0" applyNumberFormat="1" applyBorder="1" applyAlignment="1">
      <alignment horizontal="center"/>
    </xf>
    <xf numFmtId="3" fontId="0" fillId="0" borderId="0" xfId="0" applyNumberFormat="1" applyAlignment="1">
      <alignment horizontal="center" vertical="center"/>
    </xf>
    <xf numFmtId="3" fontId="19" fillId="0" borderId="0" xfId="0" applyNumberFormat="1" applyFont="1" applyBorder="1" applyAlignment="1">
      <alignment horizontal="center" wrapText="1"/>
    </xf>
    <xf numFmtId="3" fontId="0" fillId="0" borderId="0" xfId="0" applyNumberFormat="1" applyBorder="1" applyAlignment="1">
      <alignment horizontal="center" vertical="center"/>
    </xf>
    <xf numFmtId="3" fontId="0" fillId="0" borderId="1" xfId="0" applyNumberFormat="1" applyBorder="1" applyAlignment="1">
      <alignment horizontal="center" vertical="center"/>
    </xf>
    <xf numFmtId="0" fontId="58" fillId="0" borderId="6" xfId="63" applyFont="1" applyBorder="1" applyAlignment="1">
      <alignment horizontal="center"/>
    </xf>
    <xf numFmtId="0" fontId="0" fillId="0" borderId="1" xfId="0" applyNumberFormat="1" applyBorder="1" applyAlignment="1">
      <alignment horizontal="center"/>
    </xf>
    <xf numFmtId="3" fontId="0" fillId="0" borderId="23" xfId="0" applyNumberFormat="1" applyBorder="1" applyAlignment="1">
      <alignment horizontal="center"/>
    </xf>
    <xf numFmtId="14" fontId="19" fillId="2" borderId="1" xfId="0" applyNumberFormat="1" applyFont="1" applyFill="1" applyBorder="1" applyAlignment="1">
      <alignment horizontal="left"/>
    </xf>
    <xf numFmtId="0" fontId="19" fillId="4" borderId="1" xfId="0" applyNumberFormat="1" applyFont="1" applyFill="1" applyBorder="1" applyAlignment="1">
      <alignment horizontal="center" wrapText="1"/>
    </xf>
    <xf numFmtId="0" fontId="19" fillId="6" borderId="1" xfId="0" applyNumberFormat="1" applyFont="1" applyFill="1" applyBorder="1" applyAlignment="1">
      <alignment horizontal="center" wrapText="1"/>
    </xf>
    <xf numFmtId="0" fontId="19" fillId="5" borderId="1" xfId="0" applyNumberFormat="1" applyFont="1" applyFill="1" applyBorder="1" applyAlignment="1">
      <alignment horizontal="center" wrapText="1"/>
    </xf>
    <xf numFmtId="0" fontId="19" fillId="7" borderId="1" xfId="0" applyNumberFormat="1" applyFont="1" applyFill="1" applyBorder="1" applyAlignment="1">
      <alignment horizontal="center" wrapText="1"/>
    </xf>
    <xf numFmtId="3" fontId="0" fillId="0" borderId="0" xfId="0" applyNumberFormat="1" applyAlignment="1">
      <alignment horizontal="center"/>
    </xf>
    <xf numFmtId="3" fontId="26" fillId="0" borderId="0" xfId="0" applyNumberFormat="1" applyFont="1"/>
    <xf numFmtId="3" fontId="19" fillId="0" borderId="1" xfId="0" applyNumberFormat="1" applyFont="1" applyBorder="1" applyAlignment="1">
      <alignment horizontal="center" wrapText="1"/>
    </xf>
    <xf numFmtId="0" fontId="19" fillId="42" borderId="1" xfId="0" applyNumberFormat="1" applyFont="1" applyFill="1" applyBorder="1" applyAlignment="1">
      <alignment horizontal="center" wrapText="1"/>
    </xf>
    <xf numFmtId="0" fontId="2" fillId="2" borderId="2" xfId="0" applyNumberFormat="1" applyFont="1" applyFill="1" applyBorder="1" applyAlignment="1">
      <alignment horizontal="center" vertical="center" wrapText="1"/>
    </xf>
    <xf numFmtId="166" fontId="0" fillId="0" borderId="0" xfId="0" applyNumberFormat="1" applyFont="1" applyAlignment="1">
      <alignment wrapText="1"/>
    </xf>
    <xf numFmtId="3" fontId="0" fillId="0" borderId="0" xfId="0" applyNumberFormat="1" applyFont="1" applyBorder="1" applyAlignment="1">
      <alignment horizontal="center"/>
    </xf>
    <xf numFmtId="0" fontId="19" fillId="3" borderId="0" xfId="0" applyNumberFormat="1" applyFont="1" applyFill="1" applyBorder="1" applyAlignment="1">
      <alignment horizontal="center"/>
    </xf>
    <xf numFmtId="0" fontId="19" fillId="8" borderId="0" xfId="0" applyNumberFormat="1" applyFont="1" applyFill="1" applyBorder="1" applyAlignment="1">
      <alignment horizontal="center"/>
    </xf>
    <xf numFmtId="1" fontId="26" fillId="0" borderId="0" xfId="0" applyNumberFormat="1" applyFont="1" applyAlignment="1">
      <alignment horizontal="center"/>
    </xf>
    <xf numFmtId="0" fontId="26" fillId="0" borderId="0" xfId="0" applyNumberFormat="1" applyFont="1" applyAlignment="1">
      <alignment horizontal="center"/>
    </xf>
    <xf numFmtId="3" fontId="1" fillId="0" borderId="0" xfId="0" applyNumberFormat="1" applyFont="1" applyBorder="1" applyAlignment="1">
      <alignment horizontal="center" wrapText="1"/>
    </xf>
    <xf numFmtId="0" fontId="30" fillId="0" borderId="0" xfId="0" applyNumberFormat="1" applyFont="1" applyBorder="1" applyAlignment="1">
      <alignment horizontal="center" wrapText="1"/>
    </xf>
    <xf numFmtId="0" fontId="1" fillId="0" borderId="0" xfId="0" applyNumberFormat="1" applyFont="1" applyBorder="1" applyAlignment="1">
      <alignment horizontal="center" wrapText="1"/>
    </xf>
  </cellXfs>
  <cellStyles count="64">
    <cellStyle name="20% - Accent1 2" xfId="29" xr:uid="{4408F4F0-BF6F-4210-9FC4-A64B5281BF2D}"/>
    <cellStyle name="20% - Accent2 2" xfId="30" xr:uid="{C3EC78A9-1926-4862-B888-2F92F888001E}"/>
    <cellStyle name="20% - Accent3 2" xfId="31" xr:uid="{81124477-B5D5-4862-9948-D9DEDD69E1C1}"/>
    <cellStyle name="20% - Accent4 2" xfId="32" xr:uid="{548DEA76-B309-40FF-AFF5-05608058A7D3}"/>
    <cellStyle name="20% - Accent5 2" xfId="33" xr:uid="{7594FDC2-631D-43A5-89AE-AE182E6DA47D}"/>
    <cellStyle name="20% - Accent6 2" xfId="34" xr:uid="{4EADEF2B-EFEB-4609-9244-2401A1D74586}"/>
    <cellStyle name="40% - Accent1 2" xfId="35" xr:uid="{47876B33-5E07-4FEA-A109-5B17D55D451D}"/>
    <cellStyle name="40% - Accent2 2" xfId="36" xr:uid="{A95E9AA3-F039-4BBF-8847-170906D17AC7}"/>
    <cellStyle name="40% - Accent3 2" xfId="37" xr:uid="{D172B43E-FD65-4997-A85F-1730772806BD}"/>
    <cellStyle name="40% - Accent4 2" xfId="38" xr:uid="{265950C7-964C-4F53-9162-5E594DB238D6}"/>
    <cellStyle name="40% - Accent5 2" xfId="39" xr:uid="{44AA192B-51BA-4E2C-929A-80120656BBF1}"/>
    <cellStyle name="40% - Accent6 2" xfId="40" xr:uid="{FAAD8A6E-2359-45C3-9BE1-15388F8C6BD5}"/>
    <cellStyle name="60% - Accent1 2" xfId="41" xr:uid="{A83B2B90-F2F4-4378-BBDB-D238BB41FF0E}"/>
    <cellStyle name="60% - Accent2 2" xfId="42" xr:uid="{EB2B25E3-6478-45FD-BD54-5978C240DC94}"/>
    <cellStyle name="60% - Accent3 2" xfId="43" xr:uid="{C4652B8A-52B7-430C-AB15-D5B2B682C9B2}"/>
    <cellStyle name="60% - Accent4 2" xfId="44" xr:uid="{152D04C5-15B3-4FD8-968F-7F0D9C598573}"/>
    <cellStyle name="60% - Accent5 2" xfId="45" xr:uid="{75D0CFE9-A7B9-428B-AA2A-9987A8A78C49}"/>
    <cellStyle name="60% - Accent6 2" xfId="46" xr:uid="{51E06DF9-C291-4CE1-A383-22BA51EB33D4}"/>
    <cellStyle name="Accent1 2" xfId="47" xr:uid="{7ACFF902-A27E-45D8-B9AA-2A22813F8132}"/>
    <cellStyle name="Accent2 2" xfId="48" xr:uid="{5228B5B9-CC70-4A27-96E4-ED8D69C7260D}"/>
    <cellStyle name="Accent3 2" xfId="49" xr:uid="{C63C843E-43D8-4425-A8BD-B76CF4C0CD32}"/>
    <cellStyle name="Accent4 2" xfId="50" xr:uid="{30265A48-91BE-47AD-88E8-F5DF5C5FA337}"/>
    <cellStyle name="Accent5" xfId="18" builtinId="45"/>
    <cellStyle name="Accent5 2" xfId="51" xr:uid="{EDAB9485-070D-4B30-950B-1A7A8412A81F}"/>
    <cellStyle name="Accent6 2" xfId="52" xr:uid="{7A7B68A8-AB2E-417A-8038-985E4C374814}"/>
    <cellStyle name="Bad 2" xfId="53" xr:uid="{00BD7712-8DA4-418A-9655-3F64AC44EF1A}"/>
    <cellStyle name="Calculation 2" xfId="54" xr:uid="{B4EA7553-ECA2-4691-B596-E22094FFD022}"/>
    <cellStyle name="Check Cell 2" xfId="55" xr:uid="{6F8244EE-C613-4B59-B57A-59DBB93ABD5D}"/>
    <cellStyle name="Comma" xfId="6" builtinId="3"/>
    <cellStyle name="Explanatory Text" xfId="26" builtinId="53" customBuiltin="1"/>
    <cellStyle name="Good 2" xfId="56" xr:uid="{1322D4C7-12B8-45CA-BC83-A665E641988E}"/>
    <cellStyle name="Heading 1" xfId="20" builtinId="16" customBuiltin="1"/>
    <cellStyle name="Heading 2" xfId="21" builtinId="17" customBuiltin="1"/>
    <cellStyle name="Heading 3" xfId="22" builtinId="18" customBuiltin="1"/>
    <cellStyle name="Heading 4" xfId="23" builtinId="19" customBuiltin="1"/>
    <cellStyle name="Input 2" xfId="57" xr:uid="{DBB976CE-6343-4F8A-B799-2E0CE7F2B361}"/>
    <cellStyle name="Linked Cell" xfId="24" builtinId="24" customBuiltin="1"/>
    <cellStyle name="Neutral 2" xfId="58" xr:uid="{89BB0268-ADE3-44F2-8EF6-86D86FC02974}"/>
    <cellStyle name="Normal" xfId="0" builtinId="0"/>
    <cellStyle name="Normal 10" xfId="15" xr:uid="{C29A4DAC-DD71-423B-83DF-A5053F88F5FE}"/>
    <cellStyle name="Normal 11" xfId="16" xr:uid="{B99F8433-8459-4069-9A28-62FAEBDB535E}"/>
    <cellStyle name="Normal 12" xfId="17" xr:uid="{609C1EEC-FE6C-4C03-86E6-C9CA7CA83F92}"/>
    <cellStyle name="Normal 13" xfId="28" xr:uid="{AD22E350-EC5D-4C49-87A9-9A44A2BEC6C7}"/>
    <cellStyle name="Normal 14" xfId="61" xr:uid="{9627E579-C981-49E1-951A-5910973ADFBC}"/>
    <cellStyle name="Normal 15" xfId="62" xr:uid="{4CD29C46-3BEC-459A-87C3-1054F44C7B02}"/>
    <cellStyle name="Normal 16" xfId="63" xr:uid="{67A4D936-C605-4CC2-8C0D-C2B6E059442A}"/>
    <cellStyle name="Normal 2" xfId="2" xr:uid="{00000000-0005-0000-0000-000003000000}"/>
    <cellStyle name="Normal 2 2" xfId="8" xr:uid="{00000000-0005-0000-0000-000004000000}"/>
    <cellStyle name="Normal 3" xfId="3" xr:uid="{00000000-0005-0000-0000-000005000000}"/>
    <cellStyle name="Normal 4" xfId="4" xr:uid="{00000000-0005-0000-0000-000006000000}"/>
    <cellStyle name="Normal 4 2" xfId="10" xr:uid="{00000000-0005-0000-0000-000007000000}"/>
    <cellStyle name="Normal 5" xfId="1" xr:uid="{00000000-0005-0000-0000-000008000000}"/>
    <cellStyle name="Normal 5 2" xfId="9" xr:uid="{00000000-0005-0000-0000-000009000000}"/>
    <cellStyle name="Normal 6" xfId="7" xr:uid="{00000000-0005-0000-0000-00000A000000}"/>
    <cellStyle name="Normal 6 2" xfId="11" xr:uid="{00000000-0005-0000-0000-00000B000000}"/>
    <cellStyle name="Normal 7" xfId="12" xr:uid="{37DEDFD9-CEE9-4FCD-A4B7-1A8BEA570AA5}"/>
    <cellStyle name="Normal 8" xfId="13" xr:uid="{664C1E75-28FB-4C52-B7B7-AEBCD8CAC66E}"/>
    <cellStyle name="Normal 9" xfId="14" xr:uid="{253A7BCF-F924-4C68-909B-1CF5DA2BB5B4}"/>
    <cellStyle name="Note 2" xfId="59" xr:uid="{B9B6FD4D-569A-4158-96DA-18404C458E39}"/>
    <cellStyle name="Output 2" xfId="60" xr:uid="{B5DA0D1A-95D2-4568-8B70-96153B231F12}"/>
    <cellStyle name="Percent" xfId="5" builtinId="5"/>
    <cellStyle name="Title" xfId="19" builtinId="15" customBuiltin="1"/>
    <cellStyle name="Total" xfId="27" builtinId="25" customBuiltin="1"/>
    <cellStyle name="Warning Text" xfId="2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Bonneville - Relative Routes of Adult Lamprey</a:t>
            </a:r>
            <a:r>
              <a:rPr lang="en-US" b="1" baseline="0">
                <a:solidFill>
                  <a:sysClr val="windowText" lastClr="000000"/>
                </a:solidFill>
              </a:rPr>
              <a:t> Passage</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'BON Historic  Routes'!$B$3</c:f>
              <c:strCache>
                <c:ptCount val="1"/>
                <c:pt idx="0">
                  <c:v>WA Window day</c:v>
                </c:pt>
              </c:strCache>
            </c:strRef>
          </c:tx>
          <c:spPr>
            <a:solidFill>
              <a:schemeClr val="accent1"/>
            </a:solidFill>
            <a:ln>
              <a:noFill/>
            </a:ln>
            <a:effectLst/>
          </c:spPr>
          <c:invertIfNegative val="0"/>
          <c:cat>
            <c:strRef>
              <c:f>'BON Historic  Routes'!$A$4:$A$16</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 count</c:v>
                </c:pt>
              </c:strCache>
            </c:strRef>
          </c:cat>
          <c:val>
            <c:numRef>
              <c:f>'BON Historic  Routes'!$B$4:$B$16</c:f>
              <c:numCache>
                <c:formatCode>0%</c:formatCode>
                <c:ptCount val="13"/>
                <c:pt idx="0">
                  <c:v>0.19713020030816641</c:v>
                </c:pt>
                <c:pt idx="1">
                  <c:v>0.15428402211108186</c:v>
                </c:pt>
                <c:pt idx="2">
                  <c:v>0.1517148754581028</c:v>
                </c:pt>
                <c:pt idx="3">
                  <c:v>0.22071581150006539</c:v>
                </c:pt>
                <c:pt idx="4">
                  <c:v>0.23060946376383279</c:v>
                </c:pt>
                <c:pt idx="5">
                  <c:v>0.1407292411118824</c:v>
                </c:pt>
                <c:pt idx="6">
                  <c:v>0.13863227883264581</c:v>
                </c:pt>
                <c:pt idx="7">
                  <c:v>0.12998628181245994</c:v>
                </c:pt>
                <c:pt idx="8">
                  <c:v>0.12972604560600745</c:v>
                </c:pt>
                <c:pt idx="9">
                  <c:v>0.13397891356222744</c:v>
                </c:pt>
                <c:pt idx="10">
                  <c:v>0.17121220267635825</c:v>
                </c:pt>
                <c:pt idx="11">
                  <c:v>0.19111732618343194</c:v>
                </c:pt>
                <c:pt idx="12" formatCode="#,##0">
                  <c:v>8658</c:v>
                </c:pt>
              </c:numCache>
            </c:numRef>
          </c:val>
          <c:extLst>
            <c:ext xmlns:c16="http://schemas.microsoft.com/office/drawing/2014/chart" uri="{C3380CC4-5D6E-409C-BE32-E72D297353CC}">
              <c16:uniqueId val="{00000000-F870-4052-89FB-3EF329D1FA7C}"/>
            </c:ext>
          </c:extLst>
        </c:ser>
        <c:ser>
          <c:idx val="1"/>
          <c:order val="1"/>
          <c:tx>
            <c:strRef>
              <c:f>'BON Historic  Routes'!$C$3</c:f>
              <c:strCache>
                <c:ptCount val="1"/>
                <c:pt idx="0">
                  <c:v>WA Window night</c:v>
                </c:pt>
              </c:strCache>
            </c:strRef>
          </c:tx>
          <c:spPr>
            <a:solidFill>
              <a:schemeClr val="accent2"/>
            </a:solidFill>
            <a:ln>
              <a:noFill/>
            </a:ln>
            <a:effectLst/>
          </c:spPr>
          <c:invertIfNegative val="0"/>
          <c:cat>
            <c:strRef>
              <c:f>'BON Historic  Routes'!$A$4:$A$16</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 count</c:v>
                </c:pt>
              </c:strCache>
            </c:strRef>
          </c:cat>
          <c:val>
            <c:numRef>
              <c:f>'BON Historic  Routes'!$C$4:$C$16</c:f>
              <c:numCache>
                <c:formatCode>0%</c:formatCode>
                <c:ptCount val="13"/>
                <c:pt idx="0">
                  <c:v>6.2296695771272038E-2</c:v>
                </c:pt>
                <c:pt idx="1">
                  <c:v>0.20276169167324734</c:v>
                </c:pt>
                <c:pt idx="2">
                  <c:v>0.24783759742507661</c:v>
                </c:pt>
                <c:pt idx="3">
                  <c:v>0.41402197131522733</c:v>
                </c:pt>
                <c:pt idx="4">
                  <c:v>0.33559911995534103</c:v>
                </c:pt>
                <c:pt idx="5">
                  <c:v>0.12</c:v>
                </c:pt>
                <c:pt idx="6">
                  <c:v>0.23945271407461965</c:v>
                </c:pt>
                <c:pt idx="7">
                  <c:v>0.17856359303359307</c:v>
                </c:pt>
                <c:pt idx="8">
                  <c:v>8.9729567968835182E-3</c:v>
                </c:pt>
                <c:pt idx="9">
                  <c:v>0.12034526123119736</c:v>
                </c:pt>
                <c:pt idx="10">
                  <c:v>0.13814745850659343</c:v>
                </c:pt>
                <c:pt idx="11">
                  <c:v>0.17384546042899407</c:v>
                </c:pt>
                <c:pt idx="12" formatCode="#,##0">
                  <c:v>13732</c:v>
                </c:pt>
              </c:numCache>
            </c:numRef>
          </c:val>
          <c:extLst>
            <c:ext xmlns:c16="http://schemas.microsoft.com/office/drawing/2014/chart" uri="{C3380CC4-5D6E-409C-BE32-E72D297353CC}">
              <c16:uniqueId val="{00000001-F870-4052-89FB-3EF329D1FA7C}"/>
            </c:ext>
          </c:extLst>
        </c:ser>
        <c:ser>
          <c:idx val="2"/>
          <c:order val="2"/>
          <c:tx>
            <c:strRef>
              <c:f>'BON Historic  Routes'!$D$3</c:f>
              <c:strCache>
                <c:ptCount val="1"/>
                <c:pt idx="0">
                  <c:v>BI Window day</c:v>
                </c:pt>
              </c:strCache>
            </c:strRef>
          </c:tx>
          <c:spPr>
            <a:solidFill>
              <a:schemeClr val="accent3"/>
            </a:solidFill>
            <a:ln>
              <a:noFill/>
            </a:ln>
            <a:effectLst/>
          </c:spPr>
          <c:invertIfNegative val="0"/>
          <c:cat>
            <c:strRef>
              <c:f>'BON Historic  Routes'!$A$4:$A$16</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 count</c:v>
                </c:pt>
              </c:strCache>
            </c:strRef>
          </c:cat>
          <c:val>
            <c:numRef>
              <c:f>'BON Historic  Routes'!$D$4:$D$16</c:f>
              <c:numCache>
                <c:formatCode>0%</c:formatCode>
                <c:ptCount val="13"/>
                <c:pt idx="0">
                  <c:v>6.2296695771272038E-2</c:v>
                </c:pt>
                <c:pt idx="1">
                  <c:v>0.20276169167324734</c:v>
                </c:pt>
                <c:pt idx="2">
                  <c:v>0.24783759742507661</c:v>
                </c:pt>
                <c:pt idx="3">
                  <c:v>0.41402197131522733</c:v>
                </c:pt>
                <c:pt idx="4">
                  <c:v>0.33559911995534103</c:v>
                </c:pt>
                <c:pt idx="5">
                  <c:v>0.14000000000000001</c:v>
                </c:pt>
                <c:pt idx="6">
                  <c:v>0.23945271407461965</c:v>
                </c:pt>
                <c:pt idx="7">
                  <c:v>0.14336162048153755</c:v>
                </c:pt>
                <c:pt idx="8">
                  <c:v>0.15399598460183336</c:v>
                </c:pt>
                <c:pt idx="9">
                  <c:v>0.11728513140667796</c:v>
                </c:pt>
                <c:pt idx="10">
                  <c:v>0.2569582976389661</c:v>
                </c:pt>
                <c:pt idx="11">
                  <c:v>0.17834111501479291</c:v>
                </c:pt>
                <c:pt idx="12" formatCode="#,##0">
                  <c:v>12795</c:v>
                </c:pt>
              </c:numCache>
            </c:numRef>
          </c:val>
          <c:extLst>
            <c:ext xmlns:c16="http://schemas.microsoft.com/office/drawing/2014/chart" uri="{C3380CC4-5D6E-409C-BE32-E72D297353CC}">
              <c16:uniqueId val="{00000002-F870-4052-89FB-3EF329D1FA7C}"/>
            </c:ext>
          </c:extLst>
        </c:ser>
        <c:ser>
          <c:idx val="3"/>
          <c:order val="3"/>
          <c:tx>
            <c:strRef>
              <c:f>'BON Historic  Routes'!$E$3</c:f>
              <c:strCache>
                <c:ptCount val="1"/>
                <c:pt idx="0">
                  <c:v>BI Window night</c:v>
                </c:pt>
              </c:strCache>
            </c:strRef>
          </c:tx>
          <c:spPr>
            <a:solidFill>
              <a:schemeClr val="accent4"/>
            </a:solidFill>
            <a:ln>
              <a:noFill/>
            </a:ln>
            <a:effectLst/>
          </c:spPr>
          <c:invertIfNegative val="0"/>
          <c:cat>
            <c:strRef>
              <c:f>'BON Historic  Routes'!$A$4:$A$16</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 count</c:v>
                </c:pt>
              </c:strCache>
            </c:strRef>
          </c:cat>
          <c:val>
            <c:numRef>
              <c:f>'BON Historic  Routes'!$E$4:$E$16</c:f>
              <c:numCache>
                <c:formatCode>0%</c:formatCode>
                <c:ptCount val="13"/>
                <c:pt idx="0">
                  <c:v>0.22522898476288306</c:v>
                </c:pt>
                <c:pt idx="1">
                  <c:v>0.15214530139510399</c:v>
                </c:pt>
                <c:pt idx="2">
                  <c:v>0.15691053334108707</c:v>
                </c:pt>
                <c:pt idx="3">
                  <c:v>1.0658703518026068E-2</c:v>
                </c:pt>
                <c:pt idx="4">
                  <c:v>0.30744097461662234</c:v>
                </c:pt>
                <c:pt idx="5">
                  <c:v>0.17357005344667814</c:v>
                </c:pt>
                <c:pt idx="6">
                  <c:v>0.17081069106416005</c:v>
                </c:pt>
                <c:pt idx="7">
                  <c:v>0.24831852381409908</c:v>
                </c:pt>
                <c:pt idx="8">
                  <c:v>0.13590688552726499</c:v>
                </c:pt>
                <c:pt idx="9">
                  <c:v>0.1615081748629624</c:v>
                </c:pt>
                <c:pt idx="10">
                  <c:v>-2.7552495207882877E-2</c:v>
                </c:pt>
                <c:pt idx="11">
                  <c:v>1.5601886094674556E-3</c:v>
                </c:pt>
                <c:pt idx="12" formatCode="#,##0">
                  <c:v>3233</c:v>
                </c:pt>
              </c:numCache>
            </c:numRef>
          </c:val>
          <c:extLst>
            <c:ext xmlns:c16="http://schemas.microsoft.com/office/drawing/2014/chart" uri="{C3380CC4-5D6E-409C-BE32-E72D297353CC}">
              <c16:uniqueId val="{00000003-F870-4052-89FB-3EF329D1FA7C}"/>
            </c:ext>
          </c:extLst>
        </c:ser>
        <c:ser>
          <c:idx val="4"/>
          <c:order val="4"/>
          <c:tx>
            <c:strRef>
              <c:f>'BON Historic  Routes'!$F$3</c:f>
              <c:strCache>
                <c:ptCount val="1"/>
                <c:pt idx="0">
                  <c:v>WA LPS</c:v>
                </c:pt>
              </c:strCache>
            </c:strRef>
          </c:tx>
          <c:spPr>
            <a:solidFill>
              <a:schemeClr val="accent5"/>
            </a:solidFill>
            <a:ln>
              <a:noFill/>
            </a:ln>
            <a:effectLst/>
          </c:spPr>
          <c:invertIfNegative val="0"/>
          <c:cat>
            <c:strRef>
              <c:f>'BON Historic  Routes'!$A$4:$A$16</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 count</c:v>
                </c:pt>
              </c:strCache>
            </c:strRef>
          </c:cat>
          <c:val>
            <c:numRef>
              <c:f>'BON Historic  Routes'!$F$4:$F$16</c:f>
              <c:numCache>
                <c:formatCode>0%</c:formatCode>
                <c:ptCount val="13"/>
                <c:pt idx="0">
                  <c:v>6.2296695771272038E-2</c:v>
                </c:pt>
                <c:pt idx="1">
                  <c:v>0.20276169167324734</c:v>
                </c:pt>
                <c:pt idx="2">
                  <c:v>0.24783759742507661</c:v>
                </c:pt>
                <c:pt idx="3">
                  <c:v>0.41402197131522733</c:v>
                </c:pt>
                <c:pt idx="4">
                  <c:v>0.33559911995534103</c:v>
                </c:pt>
                <c:pt idx="5">
                  <c:v>0.30904353356745462</c:v>
                </c:pt>
                <c:pt idx="6">
                  <c:v>0.23945271407461965</c:v>
                </c:pt>
                <c:pt idx="7">
                  <c:v>0.19497123949460959</c:v>
                </c:pt>
                <c:pt idx="8">
                  <c:v>0.2652864222697332</c:v>
                </c:pt>
                <c:pt idx="9">
                  <c:v>0.28574283728688421</c:v>
                </c:pt>
                <c:pt idx="10">
                  <c:v>0.18309404827934461</c:v>
                </c:pt>
                <c:pt idx="11">
                  <c:v>0.23668639053254437</c:v>
                </c:pt>
                <c:pt idx="12" formatCode="#,##0">
                  <c:v>22816</c:v>
                </c:pt>
              </c:numCache>
            </c:numRef>
          </c:val>
          <c:extLst>
            <c:ext xmlns:c16="http://schemas.microsoft.com/office/drawing/2014/chart" uri="{C3380CC4-5D6E-409C-BE32-E72D297353CC}">
              <c16:uniqueId val="{00000004-F870-4052-89FB-3EF329D1FA7C}"/>
            </c:ext>
          </c:extLst>
        </c:ser>
        <c:ser>
          <c:idx val="5"/>
          <c:order val="5"/>
          <c:tx>
            <c:strRef>
              <c:f>'BON Historic  Routes'!$G$3</c:f>
              <c:strCache>
                <c:ptCount val="1"/>
                <c:pt idx="0">
                  <c:v>BI LPS</c:v>
                </c:pt>
              </c:strCache>
            </c:strRef>
          </c:tx>
          <c:spPr>
            <a:solidFill>
              <a:schemeClr val="accent6"/>
            </a:solidFill>
            <a:ln>
              <a:noFill/>
            </a:ln>
            <a:effectLst/>
          </c:spPr>
          <c:invertIfNegative val="0"/>
          <c:cat>
            <c:strRef>
              <c:f>'BON Historic  Routes'!$A$4:$A$16</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 count</c:v>
                </c:pt>
              </c:strCache>
            </c:strRef>
          </c:cat>
          <c:val>
            <c:numRef>
              <c:f>'BON Historic  Routes'!$G$4:$G$16</c:f>
              <c:numCache>
                <c:formatCode>0%</c:formatCode>
                <c:ptCount val="13"/>
                <c:pt idx="0">
                  <c:v>4.8686012669063521E-2</c:v>
                </c:pt>
                <c:pt idx="1">
                  <c:v>0.14389751689040975</c:v>
                </c:pt>
                <c:pt idx="2">
                  <c:v>0.15392902504823611</c:v>
                </c:pt>
                <c:pt idx="3">
                  <c:v>0.15183748201752473</c:v>
                </c:pt>
                <c:pt idx="4">
                  <c:v>9.9456539585590906E-2</c:v>
                </c:pt>
                <c:pt idx="5">
                  <c:v>9.8628441292431632E-2</c:v>
                </c:pt>
                <c:pt idx="6">
                  <c:v>0.2141081007248293</c:v>
                </c:pt>
                <c:pt idx="7">
                  <c:v>9.2249626146586064E-2</c:v>
                </c:pt>
                <c:pt idx="8">
                  <c:v>0.22593427929616694</c:v>
                </c:pt>
                <c:pt idx="9">
                  <c:v>0.1175199398118902</c:v>
                </c:pt>
                <c:pt idx="10">
                  <c:v>0.19329165029121004</c:v>
                </c:pt>
                <c:pt idx="11">
                  <c:v>0.14407475036982248</c:v>
                </c:pt>
                <c:pt idx="12" formatCode="#,##0">
                  <c:v>7820</c:v>
                </c:pt>
              </c:numCache>
            </c:numRef>
          </c:val>
          <c:extLst>
            <c:ext xmlns:c16="http://schemas.microsoft.com/office/drawing/2014/chart" uri="{C3380CC4-5D6E-409C-BE32-E72D297353CC}">
              <c16:uniqueId val="{00000005-F870-4052-89FB-3EF329D1FA7C}"/>
            </c:ext>
          </c:extLst>
        </c:ser>
        <c:ser>
          <c:idx val="6"/>
          <c:order val="6"/>
          <c:tx>
            <c:strRef>
              <c:f>'BON Historic  Routes'!$H$3</c:f>
              <c:strCache>
                <c:ptCount val="1"/>
                <c:pt idx="0">
                  <c:v>CI LPS</c:v>
                </c:pt>
              </c:strCache>
            </c:strRef>
          </c:tx>
          <c:spPr>
            <a:solidFill>
              <a:schemeClr val="accent1">
                <a:lumMod val="60000"/>
              </a:schemeClr>
            </a:solidFill>
            <a:ln>
              <a:noFill/>
            </a:ln>
            <a:effectLst/>
          </c:spPr>
          <c:invertIfNegative val="0"/>
          <c:cat>
            <c:strRef>
              <c:f>'BON Historic  Routes'!$A$4:$A$16</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 count</c:v>
                </c:pt>
              </c:strCache>
            </c:strRef>
          </c:cat>
          <c:val>
            <c:numRef>
              <c:f>'BON Historic  Routes'!$H$4:$H$16</c:f>
              <c:numCache>
                <c:formatCode>0%</c:formatCode>
                <c:ptCount val="13"/>
                <c:pt idx="0">
                  <c:v>2.6450950179763739E-2</c:v>
                </c:pt>
                <c:pt idx="1">
                  <c:v>1.7000087742388348E-3</c:v>
                </c:pt>
                <c:pt idx="2">
                  <c:v>2.3580293468928551E-2</c:v>
                </c:pt>
                <c:pt idx="3">
                  <c:v>7.8468982954793152E-4</c:v>
                </c:pt>
                <c:pt idx="4">
                  <c:v>3.1614290874462284E-2</c:v>
                </c:pt>
                <c:pt idx="5">
                  <c:v>1.0350805803563796E-2</c:v>
                </c:pt>
                <c:pt idx="6">
                  <c:v>6.7194527719713834E-3</c:v>
                </c:pt>
                <c:pt idx="7">
                  <c:v>1.0926579408101753E-2</c:v>
                </c:pt>
                <c:pt idx="8">
                  <c:v>2.9107937749634931E-2</c:v>
                </c:pt>
                <c:pt idx="9">
                  <c:v>1.1049807304101232E-2</c:v>
                </c:pt>
                <c:pt idx="10">
                  <c:v>3.2552469489746667E-2</c:v>
                </c:pt>
                <c:pt idx="11">
                  <c:v>3.7502311390532547E-2</c:v>
                </c:pt>
                <c:pt idx="12" formatCode="#,##0">
                  <c:v>2497</c:v>
                </c:pt>
              </c:numCache>
            </c:numRef>
          </c:val>
          <c:extLst>
            <c:ext xmlns:c16="http://schemas.microsoft.com/office/drawing/2014/chart" uri="{C3380CC4-5D6E-409C-BE32-E72D297353CC}">
              <c16:uniqueId val="{00000006-F870-4052-89FB-3EF329D1FA7C}"/>
            </c:ext>
          </c:extLst>
        </c:ser>
        <c:ser>
          <c:idx val="7"/>
          <c:order val="7"/>
          <c:tx>
            <c:strRef>
              <c:f>'BON Historic  Routes'!$I$3</c:f>
              <c:strCache>
                <c:ptCount val="1"/>
                <c:pt idx="0">
                  <c:v>LFS</c:v>
                </c:pt>
              </c:strCache>
            </c:strRef>
          </c:tx>
          <c:spPr>
            <a:solidFill>
              <a:schemeClr val="accent2">
                <a:lumMod val="60000"/>
              </a:schemeClr>
            </a:solidFill>
            <a:ln>
              <a:noFill/>
            </a:ln>
            <a:effectLst/>
          </c:spPr>
          <c:invertIfNegative val="0"/>
          <c:cat>
            <c:strRef>
              <c:f>'BON Historic  Routes'!$A$4:$A$16</c:f>
              <c:strCach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 count</c:v>
                </c:pt>
              </c:strCache>
            </c:strRef>
          </c:cat>
          <c:val>
            <c:numRef>
              <c:f>'BON Historic  Routes'!$I$4:$I$16</c:f>
              <c:numCache>
                <c:formatCode>0.0%</c:formatCode>
                <c:ptCount val="13"/>
                <c:pt idx="0">
                  <c:v>0</c:v>
                </c:pt>
                <c:pt idx="1">
                  <c:v>3.1806615776081427E-4</c:v>
                </c:pt>
                <c:pt idx="2">
                  <c:v>4.4879160239239017E-3</c:v>
                </c:pt>
                <c:pt idx="3">
                  <c:v>7.5199441998343428E-4</c:v>
                </c:pt>
                <c:pt idx="4">
                  <c:v>0</c:v>
                </c:pt>
                <c:pt idx="5" formatCode="0.00%">
                  <c:v>1.7439415129889447E-4</c:v>
                </c:pt>
                <c:pt idx="6" formatCode="0%">
                  <c:v>4.5022352340968064E-3</c:v>
                </c:pt>
                <c:pt idx="7" formatCode="0%">
                  <c:v>0</c:v>
                </c:pt>
                <c:pt idx="8" formatCode="0%">
                  <c:v>0</c:v>
                </c:pt>
                <c:pt idx="9" formatCode="0%">
                  <c:v>0</c:v>
                </c:pt>
                <c:pt idx="10">
                  <c:v>0</c:v>
                </c:pt>
                <c:pt idx="11">
                  <c:v>0</c:v>
                </c:pt>
                <c:pt idx="12" formatCode="#,##0">
                  <c:v>0</c:v>
                </c:pt>
              </c:numCache>
            </c:numRef>
          </c:val>
          <c:extLst>
            <c:ext xmlns:c16="http://schemas.microsoft.com/office/drawing/2014/chart" uri="{C3380CC4-5D6E-409C-BE32-E72D297353CC}">
              <c16:uniqueId val="{00000007-F870-4052-89FB-3EF329D1FA7C}"/>
            </c:ext>
          </c:extLst>
        </c:ser>
        <c:dLbls>
          <c:showLegendKey val="0"/>
          <c:showVal val="0"/>
          <c:showCatName val="0"/>
          <c:showSerName val="0"/>
          <c:showPercent val="0"/>
          <c:showBubbleSize val="0"/>
        </c:dLbls>
        <c:gapWidth val="150"/>
        <c:overlap val="100"/>
        <c:axId val="457455487"/>
        <c:axId val="457450911"/>
      </c:barChart>
      <c:catAx>
        <c:axId val="45745548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57450911"/>
        <c:crosses val="autoZero"/>
        <c:auto val="1"/>
        <c:lblAlgn val="ctr"/>
        <c:lblOffset val="100"/>
        <c:noMultiLvlLbl val="0"/>
      </c:catAx>
      <c:valAx>
        <c:axId val="457450911"/>
        <c:scaling>
          <c:orientation val="minMax"/>
          <c:max val="1"/>
          <c:min val="-0.1"/>
        </c:scaling>
        <c:delete val="0"/>
        <c:axPos val="l"/>
        <c:majorGridlines>
          <c:spPr>
            <a:ln w="9525" cap="flat" cmpd="sng" algn="ctr">
              <a:solidFill>
                <a:schemeClr val="tx1"/>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7455487"/>
        <c:crosses val="autoZero"/>
        <c:crossBetween val="between"/>
        <c:majorUnit val="0.1"/>
      </c:valAx>
      <c:spPr>
        <a:noFill/>
        <a:ln>
          <a:noFill/>
        </a:ln>
        <a:effectLst/>
      </c:spPr>
    </c:plotArea>
    <c:legend>
      <c:legendPos val="r"/>
      <c:layout>
        <c:manualLayout>
          <c:xMode val="edge"/>
          <c:yMode val="edge"/>
          <c:x val="0.87908780358744187"/>
          <c:y val="0.14140966754155732"/>
          <c:w val="0.11377571113155904"/>
          <c:h val="0.731485855934674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'TDA E LPS trap'!$D$3</c:f>
              <c:strCache>
                <c:ptCount val="1"/>
                <c:pt idx="0">
                  <c:v>TDA E LPS trap (count)</c:v>
                </c:pt>
              </c:strCache>
            </c:strRef>
          </c:tx>
          <c:spPr>
            <a:solidFill>
              <a:schemeClr val="accent1"/>
            </a:solidFill>
            <a:ln>
              <a:noFill/>
            </a:ln>
            <a:effectLst/>
          </c:spPr>
          <c:invertIfNegative val="0"/>
          <c:cat>
            <c:numRef>
              <c:f>'TDA E LPS trap'!$B$4:$B$115</c:f>
              <c:numCache>
                <c:formatCode>m/d/yyyy</c:formatCode>
                <c:ptCount val="112"/>
                <c:pt idx="0">
                  <c:v>45430</c:v>
                </c:pt>
                <c:pt idx="1">
                  <c:v>45431</c:v>
                </c:pt>
                <c:pt idx="2">
                  <c:v>45432</c:v>
                </c:pt>
                <c:pt idx="3">
                  <c:v>45433</c:v>
                </c:pt>
                <c:pt idx="4">
                  <c:v>45434</c:v>
                </c:pt>
                <c:pt idx="5">
                  <c:v>45435</c:v>
                </c:pt>
                <c:pt idx="6">
                  <c:v>45436</c:v>
                </c:pt>
                <c:pt idx="7">
                  <c:v>45437</c:v>
                </c:pt>
                <c:pt idx="8">
                  <c:v>45438</c:v>
                </c:pt>
                <c:pt idx="9">
                  <c:v>45439</c:v>
                </c:pt>
                <c:pt idx="10">
                  <c:v>45440</c:v>
                </c:pt>
                <c:pt idx="11">
                  <c:v>45441</c:v>
                </c:pt>
                <c:pt idx="12">
                  <c:v>45442</c:v>
                </c:pt>
                <c:pt idx="13">
                  <c:v>45443</c:v>
                </c:pt>
                <c:pt idx="14">
                  <c:v>45444</c:v>
                </c:pt>
                <c:pt idx="15">
                  <c:v>45445</c:v>
                </c:pt>
                <c:pt idx="16">
                  <c:v>45446</c:v>
                </c:pt>
                <c:pt idx="17">
                  <c:v>45447</c:v>
                </c:pt>
                <c:pt idx="18">
                  <c:v>45448</c:v>
                </c:pt>
                <c:pt idx="19">
                  <c:v>45449</c:v>
                </c:pt>
                <c:pt idx="20">
                  <c:v>45450</c:v>
                </c:pt>
                <c:pt idx="21">
                  <c:v>45451</c:v>
                </c:pt>
                <c:pt idx="22">
                  <c:v>45452</c:v>
                </c:pt>
                <c:pt idx="23">
                  <c:v>45453</c:v>
                </c:pt>
                <c:pt idx="24">
                  <c:v>45454</c:v>
                </c:pt>
                <c:pt idx="25">
                  <c:v>45455</c:v>
                </c:pt>
                <c:pt idx="26">
                  <c:v>45456</c:v>
                </c:pt>
                <c:pt idx="27">
                  <c:v>45457</c:v>
                </c:pt>
                <c:pt idx="28">
                  <c:v>45458</c:v>
                </c:pt>
                <c:pt idx="29">
                  <c:v>45459</c:v>
                </c:pt>
                <c:pt idx="30">
                  <c:v>45460</c:v>
                </c:pt>
                <c:pt idx="31">
                  <c:v>45461</c:v>
                </c:pt>
                <c:pt idx="32">
                  <c:v>45462</c:v>
                </c:pt>
                <c:pt idx="33">
                  <c:v>45463</c:v>
                </c:pt>
                <c:pt idx="34">
                  <c:v>45464</c:v>
                </c:pt>
                <c:pt idx="35">
                  <c:v>45465</c:v>
                </c:pt>
                <c:pt idx="36">
                  <c:v>45466</c:v>
                </c:pt>
                <c:pt idx="37">
                  <c:v>45467</c:v>
                </c:pt>
                <c:pt idx="38">
                  <c:v>45468</c:v>
                </c:pt>
                <c:pt idx="39">
                  <c:v>45469</c:v>
                </c:pt>
                <c:pt idx="40">
                  <c:v>45470</c:v>
                </c:pt>
                <c:pt idx="41">
                  <c:v>45471</c:v>
                </c:pt>
                <c:pt idx="42">
                  <c:v>45472</c:v>
                </c:pt>
                <c:pt idx="43">
                  <c:v>45473</c:v>
                </c:pt>
                <c:pt idx="44">
                  <c:v>45474</c:v>
                </c:pt>
                <c:pt idx="45">
                  <c:v>45475</c:v>
                </c:pt>
                <c:pt idx="46">
                  <c:v>45476</c:v>
                </c:pt>
                <c:pt idx="47">
                  <c:v>45477</c:v>
                </c:pt>
                <c:pt idx="48">
                  <c:v>45478</c:v>
                </c:pt>
                <c:pt idx="49">
                  <c:v>45479</c:v>
                </c:pt>
                <c:pt idx="50">
                  <c:v>45480</c:v>
                </c:pt>
                <c:pt idx="51">
                  <c:v>45481</c:v>
                </c:pt>
                <c:pt idx="52">
                  <c:v>45482</c:v>
                </c:pt>
                <c:pt idx="53">
                  <c:v>45483</c:v>
                </c:pt>
                <c:pt idx="54">
                  <c:v>45484</c:v>
                </c:pt>
                <c:pt idx="55">
                  <c:v>45485</c:v>
                </c:pt>
                <c:pt idx="56">
                  <c:v>45486</c:v>
                </c:pt>
                <c:pt idx="57">
                  <c:v>45487</c:v>
                </c:pt>
                <c:pt idx="58">
                  <c:v>45488</c:v>
                </c:pt>
                <c:pt idx="59">
                  <c:v>45489</c:v>
                </c:pt>
                <c:pt idx="60">
                  <c:v>45490</c:v>
                </c:pt>
                <c:pt idx="61">
                  <c:v>45491</c:v>
                </c:pt>
                <c:pt idx="62">
                  <c:v>45492</c:v>
                </c:pt>
                <c:pt idx="63">
                  <c:v>45493</c:v>
                </c:pt>
                <c:pt idx="64">
                  <c:v>45494</c:v>
                </c:pt>
                <c:pt idx="65">
                  <c:v>45495</c:v>
                </c:pt>
                <c:pt idx="66">
                  <c:v>45496</c:v>
                </c:pt>
                <c:pt idx="67">
                  <c:v>45497</c:v>
                </c:pt>
                <c:pt idx="68">
                  <c:v>45498</c:v>
                </c:pt>
                <c:pt idx="69">
                  <c:v>45499</c:v>
                </c:pt>
                <c:pt idx="70">
                  <c:v>45500</c:v>
                </c:pt>
                <c:pt idx="71">
                  <c:v>45501</c:v>
                </c:pt>
                <c:pt idx="72">
                  <c:v>45502</c:v>
                </c:pt>
                <c:pt idx="73">
                  <c:v>45503</c:v>
                </c:pt>
                <c:pt idx="74">
                  <c:v>45504</c:v>
                </c:pt>
                <c:pt idx="75">
                  <c:v>45505</c:v>
                </c:pt>
                <c:pt idx="76">
                  <c:v>45506</c:v>
                </c:pt>
                <c:pt idx="77">
                  <c:v>45507</c:v>
                </c:pt>
                <c:pt idx="78">
                  <c:v>45508</c:v>
                </c:pt>
                <c:pt idx="79">
                  <c:v>45509</c:v>
                </c:pt>
                <c:pt idx="80">
                  <c:v>45510</c:v>
                </c:pt>
                <c:pt idx="81">
                  <c:v>45511</c:v>
                </c:pt>
                <c:pt idx="82">
                  <c:v>45512</c:v>
                </c:pt>
                <c:pt idx="83">
                  <c:v>45513</c:v>
                </c:pt>
                <c:pt idx="84">
                  <c:v>45514</c:v>
                </c:pt>
                <c:pt idx="85">
                  <c:v>45515</c:v>
                </c:pt>
                <c:pt idx="86">
                  <c:v>45516</c:v>
                </c:pt>
                <c:pt idx="87">
                  <c:v>45517</c:v>
                </c:pt>
                <c:pt idx="88">
                  <c:v>45518</c:v>
                </c:pt>
                <c:pt idx="89">
                  <c:v>45519</c:v>
                </c:pt>
                <c:pt idx="90">
                  <c:v>45520</c:v>
                </c:pt>
                <c:pt idx="91">
                  <c:v>45521</c:v>
                </c:pt>
                <c:pt idx="92">
                  <c:v>45522</c:v>
                </c:pt>
                <c:pt idx="93">
                  <c:v>45523</c:v>
                </c:pt>
                <c:pt idx="94">
                  <c:v>45524</c:v>
                </c:pt>
                <c:pt idx="95">
                  <c:v>45525</c:v>
                </c:pt>
                <c:pt idx="96">
                  <c:v>45526</c:v>
                </c:pt>
                <c:pt idx="97">
                  <c:v>45527</c:v>
                </c:pt>
                <c:pt idx="98">
                  <c:v>45528</c:v>
                </c:pt>
                <c:pt idx="99">
                  <c:v>45529</c:v>
                </c:pt>
                <c:pt idx="100">
                  <c:v>45530</c:v>
                </c:pt>
                <c:pt idx="101">
                  <c:v>45531</c:v>
                </c:pt>
                <c:pt idx="102">
                  <c:v>45532</c:v>
                </c:pt>
                <c:pt idx="103">
                  <c:v>45533</c:v>
                </c:pt>
                <c:pt idx="104">
                  <c:v>45534</c:v>
                </c:pt>
                <c:pt idx="105">
                  <c:v>45535</c:v>
                </c:pt>
                <c:pt idx="106">
                  <c:v>45536</c:v>
                </c:pt>
                <c:pt idx="107">
                  <c:v>45537</c:v>
                </c:pt>
                <c:pt idx="108">
                  <c:v>45538</c:v>
                </c:pt>
                <c:pt idx="109">
                  <c:v>45539</c:v>
                </c:pt>
                <c:pt idx="110">
                  <c:v>45540</c:v>
                </c:pt>
                <c:pt idx="111">
                  <c:v>45541</c:v>
                </c:pt>
              </c:numCache>
            </c:numRef>
          </c:cat>
          <c:val>
            <c:numRef>
              <c:f>'TDA E LPS trap'!$D$4:$D$115</c:f>
              <c:numCache>
                <c:formatCode>General</c:formatCode>
                <c:ptCount val="112"/>
                <c:pt idx="0">
                  <c:v>16</c:v>
                </c:pt>
                <c:pt idx="1">
                  <c:v>18</c:v>
                </c:pt>
                <c:pt idx="2">
                  <c:v>8</c:v>
                </c:pt>
                <c:pt idx="3">
                  <c:v>20</c:v>
                </c:pt>
                <c:pt idx="4">
                  <c:v>5</c:v>
                </c:pt>
                <c:pt idx="5">
                  <c:v>7</c:v>
                </c:pt>
                <c:pt idx="6">
                  <c:v>0</c:v>
                </c:pt>
                <c:pt idx="7">
                  <c:v>0</c:v>
                </c:pt>
                <c:pt idx="8">
                  <c:v>5</c:v>
                </c:pt>
                <c:pt idx="9" formatCode="m/d/yyyy">
                  <c:v>0</c:v>
                </c:pt>
                <c:pt idx="10" formatCode="m/d/yyyy">
                  <c:v>0</c:v>
                </c:pt>
                <c:pt idx="11" formatCode="m/d/yyyy">
                  <c:v>0</c:v>
                </c:pt>
                <c:pt idx="12" formatCode="m/d/yyyy">
                  <c:v>0</c:v>
                </c:pt>
                <c:pt idx="13" formatCode="m/d/yyyy">
                  <c:v>0</c:v>
                </c:pt>
                <c:pt idx="14" formatCode="m/d/yyyy">
                  <c:v>0</c:v>
                </c:pt>
                <c:pt idx="15" formatCode="m/d/yyyy">
                  <c:v>0</c:v>
                </c:pt>
                <c:pt idx="16" formatCode="m/d/yyyy">
                  <c:v>0</c:v>
                </c:pt>
                <c:pt idx="17">
                  <c:v>12</c:v>
                </c:pt>
                <c:pt idx="18">
                  <c:v>34</c:v>
                </c:pt>
                <c:pt idx="19">
                  <c:v>35</c:v>
                </c:pt>
                <c:pt idx="20">
                  <c:v>19</c:v>
                </c:pt>
                <c:pt idx="21">
                  <c:v>0</c:v>
                </c:pt>
                <c:pt idx="22">
                  <c:v>0</c:v>
                </c:pt>
                <c:pt idx="23">
                  <c:v>68</c:v>
                </c:pt>
                <c:pt idx="24">
                  <c:v>97</c:v>
                </c:pt>
                <c:pt idx="25">
                  <c:v>130</c:v>
                </c:pt>
                <c:pt idx="26">
                  <c:v>147</c:v>
                </c:pt>
                <c:pt idx="27">
                  <c:v>165</c:v>
                </c:pt>
                <c:pt idx="28" formatCode="m/d/yyyy">
                  <c:v>0</c:v>
                </c:pt>
                <c:pt idx="29" formatCode="m/d/yyyy">
                  <c:v>0</c:v>
                </c:pt>
                <c:pt idx="30">
                  <c:v>183</c:v>
                </c:pt>
                <c:pt idx="31">
                  <c:v>127</c:v>
                </c:pt>
                <c:pt idx="32">
                  <c:v>225</c:v>
                </c:pt>
                <c:pt idx="33">
                  <c:v>184</c:v>
                </c:pt>
                <c:pt idx="34">
                  <c:v>128</c:v>
                </c:pt>
                <c:pt idx="35">
                  <c:v>180</c:v>
                </c:pt>
                <c:pt idx="36">
                  <c:v>265</c:v>
                </c:pt>
                <c:pt idx="37">
                  <c:v>341</c:v>
                </c:pt>
                <c:pt idx="38" formatCode="m/d/yyyy">
                  <c:v>0</c:v>
                </c:pt>
                <c:pt idx="39" formatCode="m/d/yyyy">
                  <c:v>0</c:v>
                </c:pt>
                <c:pt idx="40" formatCode="m/d/yyyy">
                  <c:v>0</c:v>
                </c:pt>
                <c:pt idx="41" formatCode="m/d/yyyy">
                  <c:v>0</c:v>
                </c:pt>
                <c:pt idx="42" formatCode="m/d/yyyy">
                  <c:v>0</c:v>
                </c:pt>
                <c:pt idx="43" formatCode="m/d/yyyy">
                  <c:v>0</c:v>
                </c:pt>
                <c:pt idx="44" formatCode="m/d/yyyy">
                  <c:v>0</c:v>
                </c:pt>
                <c:pt idx="45" formatCode="m/d/yyyy">
                  <c:v>0</c:v>
                </c:pt>
                <c:pt idx="46" formatCode="m/d/yyyy">
                  <c:v>0</c:v>
                </c:pt>
                <c:pt idx="47" formatCode="m/d/yyyy">
                  <c:v>0</c:v>
                </c:pt>
                <c:pt idx="48" formatCode="m/d/yyyy">
                  <c:v>0</c:v>
                </c:pt>
                <c:pt idx="49" formatCode="m/d/yyyy">
                  <c:v>0</c:v>
                </c:pt>
                <c:pt idx="50" formatCode="m/d/yyyy">
                  <c:v>0</c:v>
                </c:pt>
                <c:pt idx="51" formatCode="m/d/yyyy">
                  <c:v>0</c:v>
                </c:pt>
                <c:pt idx="52" formatCode="m/d/yyyy">
                  <c:v>0</c:v>
                </c:pt>
                <c:pt idx="53" formatCode="m/d/yyyy">
                  <c:v>0</c:v>
                </c:pt>
                <c:pt idx="54" formatCode="m/d/yyyy">
                  <c:v>0</c:v>
                </c:pt>
                <c:pt idx="55" formatCode="m/d/yyyy">
                  <c:v>0</c:v>
                </c:pt>
                <c:pt idx="56" formatCode="m/d/yyyy">
                  <c:v>0</c:v>
                </c:pt>
                <c:pt idx="57" formatCode="m/d/yyyy">
                  <c:v>0</c:v>
                </c:pt>
                <c:pt idx="58" formatCode="m/d/yyyy">
                  <c:v>0</c:v>
                </c:pt>
                <c:pt idx="59" formatCode="m/d/yyyy">
                  <c:v>0</c:v>
                </c:pt>
                <c:pt idx="60" formatCode="m/d/yyyy">
                  <c:v>0</c:v>
                </c:pt>
                <c:pt idx="61" formatCode="m/d/yyyy">
                  <c:v>0</c:v>
                </c:pt>
                <c:pt idx="62" formatCode="m/d/yyyy">
                  <c:v>0</c:v>
                </c:pt>
                <c:pt idx="63" formatCode="m/d/yyyy">
                  <c:v>0</c:v>
                </c:pt>
                <c:pt idx="64" formatCode="m/d/yyyy">
                  <c:v>0</c:v>
                </c:pt>
                <c:pt idx="65" formatCode="m/d/yyyy">
                  <c:v>0</c:v>
                </c:pt>
                <c:pt idx="66" formatCode="m/d/yyyy">
                  <c:v>0</c:v>
                </c:pt>
                <c:pt idx="67" formatCode="m/d/yyyy">
                  <c:v>0</c:v>
                </c:pt>
                <c:pt idx="68" formatCode="m/d/yyyy">
                  <c:v>0</c:v>
                </c:pt>
                <c:pt idx="69" formatCode="m/d/yyyy">
                  <c:v>0</c:v>
                </c:pt>
                <c:pt idx="70" formatCode="m/d/yyyy">
                  <c:v>0</c:v>
                </c:pt>
                <c:pt idx="71" formatCode="m/d/yyyy">
                  <c:v>0</c:v>
                </c:pt>
                <c:pt idx="72" formatCode="m/d/yyyy">
                  <c:v>0</c:v>
                </c:pt>
                <c:pt idx="73">
                  <c:v>14</c:v>
                </c:pt>
                <c:pt idx="74">
                  <c:v>30</c:v>
                </c:pt>
                <c:pt idx="75">
                  <c:v>22</c:v>
                </c:pt>
                <c:pt idx="76">
                  <c:v>20</c:v>
                </c:pt>
                <c:pt idx="77">
                  <c:v>42</c:v>
                </c:pt>
                <c:pt idx="78">
                  <c:v>50</c:v>
                </c:pt>
                <c:pt idx="79">
                  <c:v>47</c:v>
                </c:pt>
                <c:pt idx="80">
                  <c:v>59</c:v>
                </c:pt>
                <c:pt idx="81">
                  <c:v>56</c:v>
                </c:pt>
                <c:pt idx="82">
                  <c:v>42</c:v>
                </c:pt>
                <c:pt idx="83">
                  <c:v>40</c:v>
                </c:pt>
                <c:pt idx="84">
                  <c:v>94</c:v>
                </c:pt>
                <c:pt idx="85">
                  <c:v>102</c:v>
                </c:pt>
                <c:pt idx="86">
                  <c:v>81</c:v>
                </c:pt>
                <c:pt idx="87">
                  <c:v>58</c:v>
                </c:pt>
                <c:pt idx="88">
                  <c:v>61</c:v>
                </c:pt>
                <c:pt idx="89">
                  <c:v>47</c:v>
                </c:pt>
                <c:pt idx="90">
                  <c:v>18</c:v>
                </c:pt>
                <c:pt idx="91">
                  <c:v>11</c:v>
                </c:pt>
                <c:pt idx="92">
                  <c:v>34</c:v>
                </c:pt>
                <c:pt idx="93">
                  <c:v>31</c:v>
                </c:pt>
                <c:pt idx="94">
                  <c:v>16</c:v>
                </c:pt>
                <c:pt idx="95">
                  <c:v>17</c:v>
                </c:pt>
                <c:pt idx="96">
                  <c:v>17</c:v>
                </c:pt>
                <c:pt idx="97">
                  <c:v>13</c:v>
                </c:pt>
                <c:pt idx="98">
                  <c:v>4</c:v>
                </c:pt>
                <c:pt idx="99">
                  <c:v>9</c:v>
                </c:pt>
              </c:numCache>
            </c:numRef>
          </c:val>
          <c:extLst>
            <c:ext xmlns:c16="http://schemas.microsoft.com/office/drawing/2014/chart" uri="{C3380CC4-5D6E-409C-BE32-E72D297353CC}">
              <c16:uniqueId val="{00000000-3FC5-403D-BBF6-FE2BD6504F14}"/>
            </c:ext>
          </c:extLst>
        </c:ser>
        <c:ser>
          <c:idx val="1"/>
          <c:order val="1"/>
          <c:tx>
            <c:strRef>
              <c:f>'TDA E LPS trap'!$E$3</c:f>
              <c:strCache>
                <c:ptCount val="1"/>
                <c:pt idx="0">
                  <c:v>TDA E  24 hour (window count)</c:v>
                </c:pt>
              </c:strCache>
            </c:strRef>
          </c:tx>
          <c:spPr>
            <a:solidFill>
              <a:schemeClr val="accent2"/>
            </a:solidFill>
            <a:ln>
              <a:noFill/>
            </a:ln>
            <a:effectLst/>
          </c:spPr>
          <c:invertIfNegative val="0"/>
          <c:cat>
            <c:numRef>
              <c:f>'TDA E LPS trap'!$B$4:$B$115</c:f>
              <c:numCache>
                <c:formatCode>m/d/yyyy</c:formatCode>
                <c:ptCount val="112"/>
                <c:pt idx="0">
                  <c:v>45430</c:v>
                </c:pt>
                <c:pt idx="1">
                  <c:v>45431</c:v>
                </c:pt>
                <c:pt idx="2">
                  <c:v>45432</c:v>
                </c:pt>
                <c:pt idx="3">
                  <c:v>45433</c:v>
                </c:pt>
                <c:pt idx="4">
                  <c:v>45434</c:v>
                </c:pt>
                <c:pt idx="5">
                  <c:v>45435</c:v>
                </c:pt>
                <c:pt idx="6">
                  <c:v>45436</c:v>
                </c:pt>
                <c:pt idx="7">
                  <c:v>45437</c:v>
                </c:pt>
                <c:pt idx="8">
                  <c:v>45438</c:v>
                </c:pt>
                <c:pt idx="9">
                  <c:v>45439</c:v>
                </c:pt>
                <c:pt idx="10">
                  <c:v>45440</c:v>
                </c:pt>
                <c:pt idx="11">
                  <c:v>45441</c:v>
                </c:pt>
                <c:pt idx="12">
                  <c:v>45442</c:v>
                </c:pt>
                <c:pt idx="13">
                  <c:v>45443</c:v>
                </c:pt>
                <c:pt idx="14">
                  <c:v>45444</c:v>
                </c:pt>
                <c:pt idx="15">
                  <c:v>45445</c:v>
                </c:pt>
                <c:pt idx="16">
                  <c:v>45446</c:v>
                </c:pt>
                <c:pt idx="17">
                  <c:v>45447</c:v>
                </c:pt>
                <c:pt idx="18">
                  <c:v>45448</c:v>
                </c:pt>
                <c:pt idx="19">
                  <c:v>45449</c:v>
                </c:pt>
                <c:pt idx="20">
                  <c:v>45450</c:v>
                </c:pt>
                <c:pt idx="21">
                  <c:v>45451</c:v>
                </c:pt>
                <c:pt idx="22">
                  <c:v>45452</c:v>
                </c:pt>
                <c:pt idx="23">
                  <c:v>45453</c:v>
                </c:pt>
                <c:pt idx="24">
                  <c:v>45454</c:v>
                </c:pt>
                <c:pt idx="25">
                  <c:v>45455</c:v>
                </c:pt>
                <c:pt idx="26">
                  <c:v>45456</c:v>
                </c:pt>
                <c:pt idx="27">
                  <c:v>45457</c:v>
                </c:pt>
                <c:pt idx="28">
                  <c:v>45458</c:v>
                </c:pt>
                <c:pt idx="29">
                  <c:v>45459</c:v>
                </c:pt>
                <c:pt idx="30">
                  <c:v>45460</c:v>
                </c:pt>
                <c:pt idx="31">
                  <c:v>45461</c:v>
                </c:pt>
                <c:pt idx="32">
                  <c:v>45462</c:v>
                </c:pt>
                <c:pt idx="33">
                  <c:v>45463</c:v>
                </c:pt>
                <c:pt idx="34">
                  <c:v>45464</c:v>
                </c:pt>
                <c:pt idx="35">
                  <c:v>45465</c:v>
                </c:pt>
                <c:pt idx="36">
                  <c:v>45466</c:v>
                </c:pt>
                <c:pt idx="37">
                  <c:v>45467</c:v>
                </c:pt>
                <c:pt idx="38">
                  <c:v>45468</c:v>
                </c:pt>
                <c:pt idx="39">
                  <c:v>45469</c:v>
                </c:pt>
                <c:pt idx="40">
                  <c:v>45470</c:v>
                </c:pt>
                <c:pt idx="41">
                  <c:v>45471</c:v>
                </c:pt>
                <c:pt idx="42">
                  <c:v>45472</c:v>
                </c:pt>
                <c:pt idx="43">
                  <c:v>45473</c:v>
                </c:pt>
                <c:pt idx="44">
                  <c:v>45474</c:v>
                </c:pt>
                <c:pt idx="45">
                  <c:v>45475</c:v>
                </c:pt>
                <c:pt idx="46">
                  <c:v>45476</c:v>
                </c:pt>
                <c:pt idx="47">
                  <c:v>45477</c:v>
                </c:pt>
                <c:pt idx="48">
                  <c:v>45478</c:v>
                </c:pt>
                <c:pt idx="49">
                  <c:v>45479</c:v>
                </c:pt>
                <c:pt idx="50">
                  <c:v>45480</c:v>
                </c:pt>
                <c:pt idx="51">
                  <c:v>45481</c:v>
                </c:pt>
                <c:pt idx="52">
                  <c:v>45482</c:v>
                </c:pt>
                <c:pt idx="53">
                  <c:v>45483</c:v>
                </c:pt>
                <c:pt idx="54">
                  <c:v>45484</c:v>
                </c:pt>
                <c:pt idx="55">
                  <c:v>45485</c:v>
                </c:pt>
                <c:pt idx="56">
                  <c:v>45486</c:v>
                </c:pt>
                <c:pt idx="57">
                  <c:v>45487</c:v>
                </c:pt>
                <c:pt idx="58">
                  <c:v>45488</c:v>
                </c:pt>
                <c:pt idx="59">
                  <c:v>45489</c:v>
                </c:pt>
                <c:pt idx="60">
                  <c:v>45490</c:v>
                </c:pt>
                <c:pt idx="61">
                  <c:v>45491</c:v>
                </c:pt>
                <c:pt idx="62">
                  <c:v>45492</c:v>
                </c:pt>
                <c:pt idx="63">
                  <c:v>45493</c:v>
                </c:pt>
                <c:pt idx="64">
                  <c:v>45494</c:v>
                </c:pt>
                <c:pt idx="65">
                  <c:v>45495</c:v>
                </c:pt>
                <c:pt idx="66">
                  <c:v>45496</c:v>
                </c:pt>
                <c:pt idx="67">
                  <c:v>45497</c:v>
                </c:pt>
                <c:pt idx="68">
                  <c:v>45498</c:v>
                </c:pt>
                <c:pt idx="69">
                  <c:v>45499</c:v>
                </c:pt>
                <c:pt idx="70">
                  <c:v>45500</c:v>
                </c:pt>
                <c:pt idx="71">
                  <c:v>45501</c:v>
                </c:pt>
                <c:pt idx="72">
                  <c:v>45502</c:v>
                </c:pt>
                <c:pt idx="73">
                  <c:v>45503</c:v>
                </c:pt>
                <c:pt idx="74">
                  <c:v>45504</c:v>
                </c:pt>
                <c:pt idx="75">
                  <c:v>45505</c:v>
                </c:pt>
                <c:pt idx="76">
                  <c:v>45506</c:v>
                </c:pt>
                <c:pt idx="77">
                  <c:v>45507</c:v>
                </c:pt>
                <c:pt idx="78">
                  <c:v>45508</c:v>
                </c:pt>
                <c:pt idx="79">
                  <c:v>45509</c:v>
                </c:pt>
                <c:pt idx="80">
                  <c:v>45510</c:v>
                </c:pt>
                <c:pt idx="81">
                  <c:v>45511</c:v>
                </c:pt>
                <c:pt idx="82">
                  <c:v>45512</c:v>
                </c:pt>
                <c:pt idx="83">
                  <c:v>45513</c:v>
                </c:pt>
                <c:pt idx="84">
                  <c:v>45514</c:v>
                </c:pt>
                <c:pt idx="85">
                  <c:v>45515</c:v>
                </c:pt>
                <c:pt idx="86">
                  <c:v>45516</c:v>
                </c:pt>
                <c:pt idx="87">
                  <c:v>45517</c:v>
                </c:pt>
                <c:pt idx="88">
                  <c:v>45518</c:v>
                </c:pt>
                <c:pt idx="89">
                  <c:v>45519</c:v>
                </c:pt>
                <c:pt idx="90">
                  <c:v>45520</c:v>
                </c:pt>
                <c:pt idx="91">
                  <c:v>45521</c:v>
                </c:pt>
                <c:pt idx="92">
                  <c:v>45522</c:v>
                </c:pt>
                <c:pt idx="93">
                  <c:v>45523</c:v>
                </c:pt>
                <c:pt idx="94">
                  <c:v>45524</c:v>
                </c:pt>
                <c:pt idx="95">
                  <c:v>45525</c:v>
                </c:pt>
                <c:pt idx="96">
                  <c:v>45526</c:v>
                </c:pt>
                <c:pt idx="97">
                  <c:v>45527</c:v>
                </c:pt>
                <c:pt idx="98">
                  <c:v>45528</c:v>
                </c:pt>
                <c:pt idx="99">
                  <c:v>45529</c:v>
                </c:pt>
                <c:pt idx="100">
                  <c:v>45530</c:v>
                </c:pt>
                <c:pt idx="101">
                  <c:v>45531</c:v>
                </c:pt>
                <c:pt idx="102">
                  <c:v>45532</c:v>
                </c:pt>
                <c:pt idx="103">
                  <c:v>45533</c:v>
                </c:pt>
                <c:pt idx="104">
                  <c:v>45534</c:v>
                </c:pt>
                <c:pt idx="105">
                  <c:v>45535</c:v>
                </c:pt>
                <c:pt idx="106">
                  <c:v>45536</c:v>
                </c:pt>
                <c:pt idx="107">
                  <c:v>45537</c:v>
                </c:pt>
                <c:pt idx="108">
                  <c:v>45538</c:v>
                </c:pt>
                <c:pt idx="109">
                  <c:v>45539</c:v>
                </c:pt>
                <c:pt idx="110">
                  <c:v>45540</c:v>
                </c:pt>
                <c:pt idx="111">
                  <c:v>45541</c:v>
                </c:pt>
              </c:numCache>
            </c:numRef>
          </c:cat>
          <c:val>
            <c:numRef>
              <c:f>'TDA E LPS trap'!$E$4:$E$115</c:f>
              <c:numCache>
                <c:formatCode>General</c:formatCode>
                <c:ptCount val="112"/>
                <c:pt idx="0">
                  <c:v>0</c:v>
                </c:pt>
                <c:pt idx="1">
                  <c:v>0</c:v>
                </c:pt>
                <c:pt idx="2">
                  <c:v>0</c:v>
                </c:pt>
                <c:pt idx="3">
                  <c:v>0</c:v>
                </c:pt>
                <c:pt idx="4">
                  <c:v>0</c:v>
                </c:pt>
                <c:pt idx="5">
                  <c:v>0</c:v>
                </c:pt>
                <c:pt idx="6">
                  <c:v>0</c:v>
                </c:pt>
                <c:pt idx="7">
                  <c:v>-1</c:v>
                </c:pt>
                <c:pt idx="8">
                  <c:v>0</c:v>
                </c:pt>
                <c:pt idx="9">
                  <c:v>0</c:v>
                </c:pt>
                <c:pt idx="10">
                  <c:v>1</c:v>
                </c:pt>
                <c:pt idx="11">
                  <c:v>0</c:v>
                </c:pt>
                <c:pt idx="12">
                  <c:v>0</c:v>
                </c:pt>
                <c:pt idx="13">
                  <c:v>3</c:v>
                </c:pt>
                <c:pt idx="14">
                  <c:v>0</c:v>
                </c:pt>
                <c:pt idx="15">
                  <c:v>0</c:v>
                </c:pt>
                <c:pt idx="16">
                  <c:v>0</c:v>
                </c:pt>
                <c:pt idx="17">
                  <c:v>0</c:v>
                </c:pt>
                <c:pt idx="18">
                  <c:v>1</c:v>
                </c:pt>
                <c:pt idx="19">
                  <c:v>1</c:v>
                </c:pt>
                <c:pt idx="20">
                  <c:v>0</c:v>
                </c:pt>
                <c:pt idx="21">
                  <c:v>3</c:v>
                </c:pt>
                <c:pt idx="22">
                  <c:v>2</c:v>
                </c:pt>
                <c:pt idx="23">
                  <c:v>10</c:v>
                </c:pt>
                <c:pt idx="24">
                  <c:v>11</c:v>
                </c:pt>
                <c:pt idx="25">
                  <c:v>8</c:v>
                </c:pt>
                <c:pt idx="26">
                  <c:v>14</c:v>
                </c:pt>
                <c:pt idx="27">
                  <c:v>14</c:v>
                </c:pt>
                <c:pt idx="28">
                  <c:v>65</c:v>
                </c:pt>
                <c:pt idx="29">
                  <c:v>73</c:v>
                </c:pt>
                <c:pt idx="30">
                  <c:v>32</c:v>
                </c:pt>
                <c:pt idx="31">
                  <c:v>21</c:v>
                </c:pt>
                <c:pt idx="32">
                  <c:v>31</c:v>
                </c:pt>
                <c:pt idx="33">
                  <c:v>91</c:v>
                </c:pt>
                <c:pt idx="34">
                  <c:v>107</c:v>
                </c:pt>
                <c:pt idx="35">
                  <c:v>122</c:v>
                </c:pt>
                <c:pt idx="36">
                  <c:v>183</c:v>
                </c:pt>
                <c:pt idx="37">
                  <c:v>83</c:v>
                </c:pt>
                <c:pt idx="38">
                  <c:v>68</c:v>
                </c:pt>
                <c:pt idx="39" formatCode="#,##0">
                  <c:v>491</c:v>
                </c:pt>
                <c:pt idx="40" formatCode="#,##0">
                  <c:v>356</c:v>
                </c:pt>
                <c:pt idx="41" formatCode="#,##0">
                  <c:v>179</c:v>
                </c:pt>
                <c:pt idx="42" formatCode="#,##0">
                  <c:v>216</c:v>
                </c:pt>
                <c:pt idx="43" formatCode="#,##0">
                  <c:v>244</c:v>
                </c:pt>
                <c:pt idx="44" formatCode="#,##0">
                  <c:v>170</c:v>
                </c:pt>
                <c:pt idx="45" formatCode="#,##0">
                  <c:v>268</c:v>
                </c:pt>
                <c:pt idx="46" formatCode="#,##0">
                  <c:v>222</c:v>
                </c:pt>
                <c:pt idx="47" formatCode="#,##0">
                  <c:v>205</c:v>
                </c:pt>
                <c:pt idx="48" formatCode="#,##0">
                  <c:v>244</c:v>
                </c:pt>
                <c:pt idx="49" formatCode="#,##0">
                  <c:v>224</c:v>
                </c:pt>
                <c:pt idx="50" formatCode="#,##0">
                  <c:v>144</c:v>
                </c:pt>
                <c:pt idx="51" formatCode="#,##0">
                  <c:v>151</c:v>
                </c:pt>
                <c:pt idx="52" formatCode="#,##0">
                  <c:v>166</c:v>
                </c:pt>
                <c:pt idx="53" formatCode="#,##0">
                  <c:v>238</c:v>
                </c:pt>
                <c:pt idx="54" formatCode="#,##0">
                  <c:v>214</c:v>
                </c:pt>
                <c:pt idx="55" formatCode="#,##0">
                  <c:v>171</c:v>
                </c:pt>
                <c:pt idx="56" formatCode="#,##0">
                  <c:v>243</c:v>
                </c:pt>
                <c:pt idx="57" formatCode="#,##0">
                  <c:v>228</c:v>
                </c:pt>
                <c:pt idx="58" formatCode="#,##0">
                  <c:v>188</c:v>
                </c:pt>
                <c:pt idx="59" formatCode="#,##0">
                  <c:v>162</c:v>
                </c:pt>
                <c:pt idx="60" formatCode="#,##0">
                  <c:v>249</c:v>
                </c:pt>
                <c:pt idx="61" formatCode="#,##0">
                  <c:v>235</c:v>
                </c:pt>
                <c:pt idx="62" formatCode="#,##0">
                  <c:v>223</c:v>
                </c:pt>
                <c:pt idx="63" formatCode="#,##0">
                  <c:v>118</c:v>
                </c:pt>
                <c:pt idx="64" formatCode="#,##0">
                  <c:v>194</c:v>
                </c:pt>
                <c:pt idx="65">
                  <c:v>153</c:v>
                </c:pt>
                <c:pt idx="66">
                  <c:v>89</c:v>
                </c:pt>
                <c:pt idx="67">
                  <c:v>109</c:v>
                </c:pt>
                <c:pt idx="68">
                  <c:v>89</c:v>
                </c:pt>
                <c:pt idx="69">
                  <c:v>80</c:v>
                </c:pt>
                <c:pt idx="70">
                  <c:v>65</c:v>
                </c:pt>
                <c:pt idx="71">
                  <c:v>84</c:v>
                </c:pt>
                <c:pt idx="72">
                  <c:v>70</c:v>
                </c:pt>
                <c:pt idx="73">
                  <c:v>53</c:v>
                </c:pt>
                <c:pt idx="74">
                  <c:v>60</c:v>
                </c:pt>
                <c:pt idx="75">
                  <c:v>55</c:v>
                </c:pt>
                <c:pt idx="76">
                  <c:v>87</c:v>
                </c:pt>
                <c:pt idx="77">
                  <c:v>111</c:v>
                </c:pt>
                <c:pt idx="78">
                  <c:v>110</c:v>
                </c:pt>
                <c:pt idx="79">
                  <c:v>91</c:v>
                </c:pt>
                <c:pt idx="80">
                  <c:v>128</c:v>
                </c:pt>
                <c:pt idx="81">
                  <c:v>71</c:v>
                </c:pt>
                <c:pt idx="82">
                  <c:v>18</c:v>
                </c:pt>
                <c:pt idx="83">
                  <c:v>66</c:v>
                </c:pt>
                <c:pt idx="84">
                  <c:v>45</c:v>
                </c:pt>
                <c:pt idx="85">
                  <c:v>65</c:v>
                </c:pt>
                <c:pt idx="86">
                  <c:v>43</c:v>
                </c:pt>
                <c:pt idx="87">
                  <c:v>18</c:v>
                </c:pt>
                <c:pt idx="88">
                  <c:v>6</c:v>
                </c:pt>
                <c:pt idx="89">
                  <c:v>25</c:v>
                </c:pt>
                <c:pt idx="90">
                  <c:v>30</c:v>
                </c:pt>
                <c:pt idx="91">
                  <c:v>20</c:v>
                </c:pt>
                <c:pt idx="92">
                  <c:v>28</c:v>
                </c:pt>
                <c:pt idx="93">
                  <c:v>31</c:v>
                </c:pt>
                <c:pt idx="94">
                  <c:v>8</c:v>
                </c:pt>
                <c:pt idx="95">
                  <c:v>12</c:v>
                </c:pt>
                <c:pt idx="96">
                  <c:v>17</c:v>
                </c:pt>
                <c:pt idx="97">
                  <c:v>14</c:v>
                </c:pt>
                <c:pt idx="98">
                  <c:v>16</c:v>
                </c:pt>
                <c:pt idx="99">
                  <c:v>11</c:v>
                </c:pt>
              </c:numCache>
            </c:numRef>
          </c:val>
          <c:extLst>
            <c:ext xmlns:c16="http://schemas.microsoft.com/office/drawing/2014/chart" uri="{C3380CC4-5D6E-409C-BE32-E72D297353CC}">
              <c16:uniqueId val="{00000001-3FC5-403D-BBF6-FE2BD6504F14}"/>
            </c:ext>
          </c:extLst>
        </c:ser>
        <c:dLbls>
          <c:showLegendKey val="0"/>
          <c:showVal val="0"/>
          <c:showCatName val="0"/>
          <c:showSerName val="0"/>
          <c:showPercent val="0"/>
          <c:showBubbleSize val="0"/>
        </c:dLbls>
        <c:gapWidth val="219"/>
        <c:axId val="1190871280"/>
        <c:axId val="972657584"/>
      </c:barChart>
      <c:dateAx>
        <c:axId val="119087128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657584"/>
        <c:crosses val="autoZero"/>
        <c:auto val="1"/>
        <c:lblOffset val="100"/>
        <c:baseTimeUnit val="days"/>
      </c:dateAx>
      <c:valAx>
        <c:axId val="972657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0871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r">
              <a:defRPr sz="1400" b="0" i="0" u="none" strike="noStrike" kern="1200" spc="0" baseline="0">
                <a:solidFill>
                  <a:schemeClr val="tx1">
                    <a:lumMod val="65000"/>
                    <a:lumOff val="35000"/>
                  </a:schemeClr>
                </a:solidFill>
                <a:latin typeface="+mn-lt"/>
                <a:ea typeface="+mn-ea"/>
                <a:cs typeface="+mn-cs"/>
              </a:defRPr>
            </a:pPr>
            <a:r>
              <a:rPr lang="en-US" sz="1200"/>
              <a:t>John</a:t>
            </a:r>
            <a:r>
              <a:rPr lang="en-US" sz="1200" baseline="0"/>
              <a:t> Day N</a:t>
            </a:r>
            <a:r>
              <a:rPr lang="en-US" sz="1200"/>
              <a:t> LPS</a:t>
            </a:r>
            <a:r>
              <a:rPr lang="en-US" sz="1200" baseline="0"/>
              <a:t> ( </a:t>
            </a:r>
            <a:r>
              <a:rPr lang="en-US" sz="1200"/>
              <a:t>)</a:t>
            </a:r>
          </a:p>
        </c:rich>
      </c:tx>
      <c:layout>
        <c:manualLayout>
          <c:xMode val="edge"/>
          <c:yMode val="edge"/>
          <c:x val="0.62884914680295112"/>
          <c:y val="6.5946784900475008E-2"/>
        </c:manualLayout>
      </c:layout>
      <c:overlay val="0"/>
      <c:spPr>
        <a:noFill/>
        <a:ln>
          <a:noFill/>
        </a:ln>
        <a:effectLst/>
      </c:spPr>
      <c:txPr>
        <a:bodyPr rot="0" spcFirstLastPara="1" vertOverflow="ellipsis" vert="horz" wrap="square" anchor="ctr" anchorCtr="1"/>
        <a:lstStyle/>
        <a:p>
          <a:pPr algn="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509733327404427"/>
          <c:y val="3.1794242620729371E-2"/>
          <c:w val="0.83511022110544431"/>
          <c:h val="0.73301222284452927"/>
        </c:manualLayout>
      </c:layout>
      <c:barChart>
        <c:barDir val="col"/>
        <c:grouping val="clustered"/>
        <c:varyColors val="0"/>
        <c:ser>
          <c:idx val="1"/>
          <c:order val="0"/>
          <c:tx>
            <c:strRef>
              <c:f>'John Day N LPS trap'!$E$3</c:f>
              <c:strCache>
                <c:ptCount val="1"/>
                <c:pt idx="0">
                  <c:v>JD N LPS (count)</c:v>
                </c:pt>
              </c:strCache>
            </c:strRef>
          </c:tx>
          <c:spPr>
            <a:solidFill>
              <a:sysClr val="windowText" lastClr="000000">
                <a:lumMod val="50000"/>
                <a:lumOff val="50000"/>
              </a:sysClr>
            </a:solidFill>
            <a:ln w="25400">
              <a:solidFill>
                <a:sysClr val="windowText" lastClr="000000">
                  <a:lumMod val="50000"/>
                  <a:lumOff val="50000"/>
                </a:sysClr>
              </a:solidFill>
            </a:ln>
            <a:effectLst/>
          </c:spPr>
          <c:invertIfNegative val="0"/>
          <c:cat>
            <c:numRef>
              <c:f>'John Day N LPS trap'!$B$5:$B$94</c:f>
              <c:numCache>
                <c:formatCode>m/d/yyyy</c:formatCode>
                <c:ptCount val="90"/>
                <c:pt idx="0">
                  <c:v>45449</c:v>
                </c:pt>
                <c:pt idx="1">
                  <c:v>45450</c:v>
                </c:pt>
                <c:pt idx="2">
                  <c:v>45451</c:v>
                </c:pt>
                <c:pt idx="3">
                  <c:v>45452</c:v>
                </c:pt>
                <c:pt idx="4">
                  <c:v>45453</c:v>
                </c:pt>
                <c:pt idx="5">
                  <c:v>45454</c:v>
                </c:pt>
                <c:pt idx="6">
                  <c:v>45455</c:v>
                </c:pt>
                <c:pt idx="7">
                  <c:v>45456</c:v>
                </c:pt>
                <c:pt idx="8">
                  <c:v>45457</c:v>
                </c:pt>
                <c:pt idx="9">
                  <c:v>45458</c:v>
                </c:pt>
                <c:pt idx="10">
                  <c:v>45459</c:v>
                </c:pt>
                <c:pt idx="11">
                  <c:v>45460</c:v>
                </c:pt>
                <c:pt idx="12">
                  <c:v>45461</c:v>
                </c:pt>
                <c:pt idx="13">
                  <c:v>45462</c:v>
                </c:pt>
                <c:pt idx="14">
                  <c:v>45463</c:v>
                </c:pt>
                <c:pt idx="15">
                  <c:v>45464</c:v>
                </c:pt>
                <c:pt idx="16">
                  <c:v>45465</c:v>
                </c:pt>
                <c:pt idx="17">
                  <c:v>45466</c:v>
                </c:pt>
                <c:pt idx="18">
                  <c:v>45467</c:v>
                </c:pt>
                <c:pt idx="19">
                  <c:v>45468</c:v>
                </c:pt>
                <c:pt idx="20">
                  <c:v>45469</c:v>
                </c:pt>
                <c:pt idx="21">
                  <c:v>45470</c:v>
                </c:pt>
                <c:pt idx="22">
                  <c:v>45471</c:v>
                </c:pt>
                <c:pt idx="23">
                  <c:v>45472</c:v>
                </c:pt>
                <c:pt idx="24">
                  <c:v>45473</c:v>
                </c:pt>
                <c:pt idx="25">
                  <c:v>45474</c:v>
                </c:pt>
                <c:pt idx="26">
                  <c:v>45475</c:v>
                </c:pt>
                <c:pt idx="27">
                  <c:v>45476</c:v>
                </c:pt>
                <c:pt idx="28">
                  <c:v>45477</c:v>
                </c:pt>
                <c:pt idx="29">
                  <c:v>45478</c:v>
                </c:pt>
                <c:pt idx="30">
                  <c:v>45479</c:v>
                </c:pt>
                <c:pt idx="31">
                  <c:v>45480</c:v>
                </c:pt>
                <c:pt idx="32">
                  <c:v>45481</c:v>
                </c:pt>
                <c:pt idx="33">
                  <c:v>45482</c:v>
                </c:pt>
                <c:pt idx="34">
                  <c:v>45483</c:v>
                </c:pt>
                <c:pt idx="35">
                  <c:v>45484</c:v>
                </c:pt>
                <c:pt idx="36">
                  <c:v>45485</c:v>
                </c:pt>
                <c:pt idx="37">
                  <c:v>45486</c:v>
                </c:pt>
                <c:pt idx="38">
                  <c:v>45487</c:v>
                </c:pt>
                <c:pt idx="39">
                  <c:v>45488</c:v>
                </c:pt>
                <c:pt idx="40">
                  <c:v>45489</c:v>
                </c:pt>
                <c:pt idx="41">
                  <c:v>45490</c:v>
                </c:pt>
                <c:pt idx="42">
                  <c:v>45491</c:v>
                </c:pt>
                <c:pt idx="43">
                  <c:v>45492</c:v>
                </c:pt>
                <c:pt idx="44">
                  <c:v>45493</c:v>
                </c:pt>
                <c:pt idx="45">
                  <c:v>45494</c:v>
                </c:pt>
                <c:pt idx="46">
                  <c:v>45495</c:v>
                </c:pt>
                <c:pt idx="47">
                  <c:v>45496</c:v>
                </c:pt>
                <c:pt idx="48">
                  <c:v>45497</c:v>
                </c:pt>
                <c:pt idx="49">
                  <c:v>45498</c:v>
                </c:pt>
                <c:pt idx="50">
                  <c:v>45499</c:v>
                </c:pt>
                <c:pt idx="51">
                  <c:v>45500</c:v>
                </c:pt>
                <c:pt idx="52">
                  <c:v>45501</c:v>
                </c:pt>
                <c:pt idx="53">
                  <c:v>45502</c:v>
                </c:pt>
                <c:pt idx="54">
                  <c:v>45503</c:v>
                </c:pt>
                <c:pt idx="55">
                  <c:v>45504</c:v>
                </c:pt>
                <c:pt idx="56">
                  <c:v>45505</c:v>
                </c:pt>
                <c:pt idx="57">
                  <c:v>45506</c:v>
                </c:pt>
                <c:pt idx="58">
                  <c:v>45507</c:v>
                </c:pt>
                <c:pt idx="59">
                  <c:v>45508</c:v>
                </c:pt>
                <c:pt idx="60">
                  <c:v>45509</c:v>
                </c:pt>
                <c:pt idx="61">
                  <c:v>45510</c:v>
                </c:pt>
                <c:pt idx="62">
                  <c:v>45511</c:v>
                </c:pt>
                <c:pt idx="63">
                  <c:v>45512</c:v>
                </c:pt>
                <c:pt idx="64">
                  <c:v>45513</c:v>
                </c:pt>
                <c:pt idx="65">
                  <c:v>45514</c:v>
                </c:pt>
                <c:pt idx="66">
                  <c:v>45515</c:v>
                </c:pt>
                <c:pt idx="67">
                  <c:v>45516</c:v>
                </c:pt>
                <c:pt idx="68">
                  <c:v>45517</c:v>
                </c:pt>
                <c:pt idx="69">
                  <c:v>45518</c:v>
                </c:pt>
                <c:pt idx="70">
                  <c:v>45519</c:v>
                </c:pt>
                <c:pt idx="71">
                  <c:v>45520</c:v>
                </c:pt>
                <c:pt idx="72">
                  <c:v>45521</c:v>
                </c:pt>
                <c:pt idx="73">
                  <c:v>45522</c:v>
                </c:pt>
                <c:pt idx="74">
                  <c:v>45523</c:v>
                </c:pt>
                <c:pt idx="75">
                  <c:v>45524</c:v>
                </c:pt>
                <c:pt idx="76">
                  <c:v>45525</c:v>
                </c:pt>
                <c:pt idx="77">
                  <c:v>45526</c:v>
                </c:pt>
                <c:pt idx="78">
                  <c:v>45527</c:v>
                </c:pt>
                <c:pt idx="79">
                  <c:v>45528</c:v>
                </c:pt>
                <c:pt idx="80">
                  <c:v>45529</c:v>
                </c:pt>
                <c:pt idx="81">
                  <c:v>45530</c:v>
                </c:pt>
                <c:pt idx="82">
                  <c:v>45531</c:v>
                </c:pt>
                <c:pt idx="83">
                  <c:v>45532</c:v>
                </c:pt>
                <c:pt idx="84">
                  <c:v>45533</c:v>
                </c:pt>
                <c:pt idx="85">
                  <c:v>45534</c:v>
                </c:pt>
                <c:pt idx="86">
                  <c:v>45535</c:v>
                </c:pt>
                <c:pt idx="87">
                  <c:v>45536</c:v>
                </c:pt>
                <c:pt idx="88">
                  <c:v>45537</c:v>
                </c:pt>
                <c:pt idx="89">
                  <c:v>45538</c:v>
                </c:pt>
              </c:numCache>
            </c:numRef>
          </c:cat>
          <c:val>
            <c:numRef>
              <c:f>'John Day N LPS trap'!$E$5:$E$94</c:f>
              <c:numCache>
                <c:formatCode>General</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numCache>
            </c:numRef>
          </c:val>
          <c:extLst>
            <c:ext xmlns:c16="http://schemas.microsoft.com/office/drawing/2014/chart" uri="{C3380CC4-5D6E-409C-BE32-E72D297353CC}">
              <c16:uniqueId val="{00000000-5CAB-4190-98D0-59C2E0C63B00}"/>
            </c:ext>
          </c:extLst>
        </c:ser>
        <c:ser>
          <c:idx val="0"/>
          <c:order val="1"/>
          <c:tx>
            <c:strRef>
              <c:f>'John Day N LPS trap'!$F$3</c:f>
              <c:strCache>
                <c:ptCount val="1"/>
                <c:pt idx="0">
                  <c:v>JD N 24 hour (count)</c:v>
                </c:pt>
              </c:strCache>
            </c:strRef>
          </c:tx>
          <c:spPr>
            <a:solidFill>
              <a:schemeClr val="accent1"/>
            </a:solidFill>
            <a:ln>
              <a:noFill/>
            </a:ln>
            <a:effectLst/>
          </c:spPr>
          <c:invertIfNegative val="0"/>
          <c:cat>
            <c:numRef>
              <c:f>'John Day N LPS trap'!$B$5:$B$94</c:f>
              <c:numCache>
                <c:formatCode>m/d/yyyy</c:formatCode>
                <c:ptCount val="90"/>
                <c:pt idx="0">
                  <c:v>45449</c:v>
                </c:pt>
                <c:pt idx="1">
                  <c:v>45450</c:v>
                </c:pt>
                <c:pt idx="2">
                  <c:v>45451</c:v>
                </c:pt>
                <c:pt idx="3">
                  <c:v>45452</c:v>
                </c:pt>
                <c:pt idx="4">
                  <c:v>45453</c:v>
                </c:pt>
                <c:pt idx="5">
                  <c:v>45454</c:v>
                </c:pt>
                <c:pt idx="6">
                  <c:v>45455</c:v>
                </c:pt>
                <c:pt idx="7">
                  <c:v>45456</c:v>
                </c:pt>
                <c:pt idx="8">
                  <c:v>45457</c:v>
                </c:pt>
                <c:pt idx="9">
                  <c:v>45458</c:v>
                </c:pt>
                <c:pt idx="10">
                  <c:v>45459</c:v>
                </c:pt>
                <c:pt idx="11">
                  <c:v>45460</c:v>
                </c:pt>
                <c:pt idx="12">
                  <c:v>45461</c:v>
                </c:pt>
                <c:pt idx="13">
                  <c:v>45462</c:v>
                </c:pt>
                <c:pt idx="14">
                  <c:v>45463</c:v>
                </c:pt>
                <c:pt idx="15">
                  <c:v>45464</c:v>
                </c:pt>
                <c:pt idx="16">
                  <c:v>45465</c:v>
                </c:pt>
                <c:pt idx="17">
                  <c:v>45466</c:v>
                </c:pt>
                <c:pt idx="18">
                  <c:v>45467</c:v>
                </c:pt>
                <c:pt idx="19">
                  <c:v>45468</c:v>
                </c:pt>
                <c:pt idx="20">
                  <c:v>45469</c:v>
                </c:pt>
                <c:pt idx="21">
                  <c:v>45470</c:v>
                </c:pt>
                <c:pt idx="22">
                  <c:v>45471</c:v>
                </c:pt>
                <c:pt idx="23">
                  <c:v>45472</c:v>
                </c:pt>
                <c:pt idx="24">
                  <c:v>45473</c:v>
                </c:pt>
                <c:pt idx="25">
                  <c:v>45474</c:v>
                </c:pt>
                <c:pt idx="26">
                  <c:v>45475</c:v>
                </c:pt>
                <c:pt idx="27">
                  <c:v>45476</c:v>
                </c:pt>
                <c:pt idx="28">
                  <c:v>45477</c:v>
                </c:pt>
                <c:pt idx="29">
                  <c:v>45478</c:v>
                </c:pt>
                <c:pt idx="30">
                  <c:v>45479</c:v>
                </c:pt>
                <c:pt idx="31">
                  <c:v>45480</c:v>
                </c:pt>
                <c:pt idx="32">
                  <c:v>45481</c:v>
                </c:pt>
                <c:pt idx="33">
                  <c:v>45482</c:v>
                </c:pt>
                <c:pt idx="34">
                  <c:v>45483</c:v>
                </c:pt>
                <c:pt idx="35">
                  <c:v>45484</c:v>
                </c:pt>
                <c:pt idx="36">
                  <c:v>45485</c:v>
                </c:pt>
                <c:pt idx="37">
                  <c:v>45486</c:v>
                </c:pt>
                <c:pt idx="38">
                  <c:v>45487</c:v>
                </c:pt>
                <c:pt idx="39">
                  <c:v>45488</c:v>
                </c:pt>
                <c:pt idx="40">
                  <c:v>45489</c:v>
                </c:pt>
                <c:pt idx="41">
                  <c:v>45490</c:v>
                </c:pt>
                <c:pt idx="42">
                  <c:v>45491</c:v>
                </c:pt>
                <c:pt idx="43">
                  <c:v>45492</c:v>
                </c:pt>
                <c:pt idx="44">
                  <c:v>45493</c:v>
                </c:pt>
                <c:pt idx="45">
                  <c:v>45494</c:v>
                </c:pt>
                <c:pt idx="46">
                  <c:v>45495</c:v>
                </c:pt>
                <c:pt idx="47">
                  <c:v>45496</c:v>
                </c:pt>
                <c:pt idx="48">
                  <c:v>45497</c:v>
                </c:pt>
                <c:pt idx="49">
                  <c:v>45498</c:v>
                </c:pt>
                <c:pt idx="50">
                  <c:v>45499</c:v>
                </c:pt>
                <c:pt idx="51">
                  <c:v>45500</c:v>
                </c:pt>
                <c:pt idx="52">
                  <c:v>45501</c:v>
                </c:pt>
                <c:pt idx="53">
                  <c:v>45502</c:v>
                </c:pt>
                <c:pt idx="54">
                  <c:v>45503</c:v>
                </c:pt>
                <c:pt idx="55">
                  <c:v>45504</c:v>
                </c:pt>
                <c:pt idx="56">
                  <c:v>45505</c:v>
                </c:pt>
                <c:pt idx="57">
                  <c:v>45506</c:v>
                </c:pt>
                <c:pt idx="58">
                  <c:v>45507</c:v>
                </c:pt>
                <c:pt idx="59">
                  <c:v>45508</c:v>
                </c:pt>
                <c:pt idx="60">
                  <c:v>45509</c:v>
                </c:pt>
                <c:pt idx="61">
                  <c:v>45510</c:v>
                </c:pt>
                <c:pt idx="62">
                  <c:v>45511</c:v>
                </c:pt>
                <c:pt idx="63">
                  <c:v>45512</c:v>
                </c:pt>
                <c:pt idx="64">
                  <c:v>45513</c:v>
                </c:pt>
                <c:pt idx="65">
                  <c:v>45514</c:v>
                </c:pt>
                <c:pt idx="66">
                  <c:v>45515</c:v>
                </c:pt>
                <c:pt idx="67">
                  <c:v>45516</c:v>
                </c:pt>
                <c:pt idx="68">
                  <c:v>45517</c:v>
                </c:pt>
                <c:pt idx="69">
                  <c:v>45518</c:v>
                </c:pt>
                <c:pt idx="70">
                  <c:v>45519</c:v>
                </c:pt>
                <c:pt idx="71">
                  <c:v>45520</c:v>
                </c:pt>
                <c:pt idx="72">
                  <c:v>45521</c:v>
                </c:pt>
                <c:pt idx="73">
                  <c:v>45522</c:v>
                </c:pt>
                <c:pt idx="74">
                  <c:v>45523</c:v>
                </c:pt>
                <c:pt idx="75">
                  <c:v>45524</c:v>
                </c:pt>
                <c:pt idx="76">
                  <c:v>45525</c:v>
                </c:pt>
                <c:pt idx="77">
                  <c:v>45526</c:v>
                </c:pt>
                <c:pt idx="78">
                  <c:v>45527</c:v>
                </c:pt>
                <c:pt idx="79">
                  <c:v>45528</c:v>
                </c:pt>
                <c:pt idx="80">
                  <c:v>45529</c:v>
                </c:pt>
                <c:pt idx="81">
                  <c:v>45530</c:v>
                </c:pt>
                <c:pt idx="82">
                  <c:v>45531</c:v>
                </c:pt>
                <c:pt idx="83">
                  <c:v>45532</c:v>
                </c:pt>
                <c:pt idx="84">
                  <c:v>45533</c:v>
                </c:pt>
                <c:pt idx="85">
                  <c:v>45534</c:v>
                </c:pt>
                <c:pt idx="86">
                  <c:v>45535</c:v>
                </c:pt>
                <c:pt idx="87">
                  <c:v>45536</c:v>
                </c:pt>
                <c:pt idx="88">
                  <c:v>45537</c:v>
                </c:pt>
                <c:pt idx="89">
                  <c:v>45538</c:v>
                </c:pt>
              </c:numCache>
            </c:numRef>
          </c:cat>
          <c:val>
            <c:numRef>
              <c:f>'John Day N LPS trap'!$F$5:$F$94</c:f>
              <c:numCache>
                <c:formatCode>General</c:formatCode>
                <c:ptCount val="90"/>
                <c:pt idx="25">
                  <c:v>98</c:v>
                </c:pt>
                <c:pt idx="26">
                  <c:v>161</c:v>
                </c:pt>
                <c:pt idx="27">
                  <c:v>140</c:v>
                </c:pt>
                <c:pt idx="28">
                  <c:v>177</c:v>
                </c:pt>
                <c:pt idx="29">
                  <c:v>192</c:v>
                </c:pt>
                <c:pt idx="30">
                  <c:v>218</c:v>
                </c:pt>
                <c:pt idx="31">
                  <c:v>158</c:v>
                </c:pt>
                <c:pt idx="32">
                  <c:v>313</c:v>
                </c:pt>
                <c:pt idx="33">
                  <c:v>415</c:v>
                </c:pt>
                <c:pt idx="34">
                  <c:v>377</c:v>
                </c:pt>
                <c:pt idx="35">
                  <c:v>225</c:v>
                </c:pt>
                <c:pt idx="36">
                  <c:v>196</c:v>
                </c:pt>
                <c:pt idx="37">
                  <c:v>158</c:v>
                </c:pt>
                <c:pt idx="38">
                  <c:v>176</c:v>
                </c:pt>
                <c:pt idx="39">
                  <c:v>305</c:v>
                </c:pt>
                <c:pt idx="40">
                  <c:v>122</c:v>
                </c:pt>
                <c:pt idx="41">
                  <c:v>156</c:v>
                </c:pt>
                <c:pt idx="42">
                  <c:v>188</c:v>
                </c:pt>
                <c:pt idx="43">
                  <c:v>154</c:v>
                </c:pt>
                <c:pt idx="44">
                  <c:v>96</c:v>
                </c:pt>
                <c:pt idx="45">
                  <c:v>115</c:v>
                </c:pt>
                <c:pt idx="46">
                  <c:v>197</c:v>
                </c:pt>
                <c:pt idx="47">
                  <c:v>183</c:v>
                </c:pt>
                <c:pt idx="48">
                  <c:v>108</c:v>
                </c:pt>
                <c:pt idx="49">
                  <c:v>143</c:v>
                </c:pt>
                <c:pt idx="50">
                  <c:v>70</c:v>
                </c:pt>
                <c:pt idx="51">
                  <c:v>48</c:v>
                </c:pt>
                <c:pt idx="52">
                  <c:v>53</c:v>
                </c:pt>
                <c:pt idx="53">
                  <c:v>52</c:v>
                </c:pt>
                <c:pt idx="54">
                  <c:v>46</c:v>
                </c:pt>
                <c:pt idx="55">
                  <c:v>36</c:v>
                </c:pt>
                <c:pt idx="56">
                  <c:v>26</c:v>
                </c:pt>
                <c:pt idx="57">
                  <c:v>37</c:v>
                </c:pt>
                <c:pt idx="58">
                  <c:v>42</c:v>
                </c:pt>
                <c:pt idx="59">
                  <c:v>29</c:v>
                </c:pt>
                <c:pt idx="60">
                  <c:v>32</c:v>
                </c:pt>
                <c:pt idx="61">
                  <c:v>48</c:v>
                </c:pt>
                <c:pt idx="62">
                  <c:v>31</c:v>
                </c:pt>
                <c:pt idx="63">
                  <c:v>43</c:v>
                </c:pt>
                <c:pt idx="64">
                  <c:v>42</c:v>
                </c:pt>
                <c:pt idx="65">
                  <c:v>55</c:v>
                </c:pt>
                <c:pt idx="66">
                  <c:v>48</c:v>
                </c:pt>
                <c:pt idx="67">
                  <c:v>54</c:v>
                </c:pt>
                <c:pt idx="68">
                  <c:v>45</c:v>
                </c:pt>
                <c:pt idx="69">
                  <c:v>26</c:v>
                </c:pt>
                <c:pt idx="70">
                  <c:v>19</c:v>
                </c:pt>
                <c:pt idx="71">
                  <c:v>43</c:v>
                </c:pt>
                <c:pt idx="72">
                  <c:v>31</c:v>
                </c:pt>
                <c:pt idx="73">
                  <c:v>32</c:v>
                </c:pt>
                <c:pt idx="74">
                  <c:v>24</c:v>
                </c:pt>
                <c:pt idx="75">
                  <c:v>10</c:v>
                </c:pt>
                <c:pt idx="76">
                  <c:v>13</c:v>
                </c:pt>
                <c:pt idx="77">
                  <c:v>12</c:v>
                </c:pt>
                <c:pt idx="78">
                  <c:v>10</c:v>
                </c:pt>
                <c:pt idx="79">
                  <c:v>11</c:v>
                </c:pt>
                <c:pt idx="80">
                  <c:v>3</c:v>
                </c:pt>
              </c:numCache>
            </c:numRef>
          </c:val>
          <c:extLst>
            <c:ext xmlns:c16="http://schemas.microsoft.com/office/drawing/2014/chart" uri="{C3380CC4-5D6E-409C-BE32-E72D297353CC}">
              <c16:uniqueId val="{00000001-B341-4327-866F-417A8F898830}"/>
            </c:ext>
          </c:extLst>
        </c:ser>
        <c:dLbls>
          <c:showLegendKey val="0"/>
          <c:showVal val="0"/>
          <c:showCatName val="0"/>
          <c:showSerName val="0"/>
          <c:showPercent val="0"/>
          <c:showBubbleSize val="0"/>
        </c:dLbls>
        <c:gapWidth val="200"/>
        <c:axId val="805538136"/>
        <c:axId val="805538528"/>
      </c:barChart>
      <c:dateAx>
        <c:axId val="805538136"/>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805538528"/>
        <c:crosses val="autoZero"/>
        <c:auto val="1"/>
        <c:lblOffset val="100"/>
        <c:baseTimeUnit val="days"/>
        <c:majorUnit val="12"/>
      </c:dateAx>
      <c:valAx>
        <c:axId val="805538528"/>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baseline="0">
                    <a:solidFill>
                      <a:sysClr val="windowText" lastClr="000000">
                        <a:lumMod val="65000"/>
                        <a:lumOff val="35000"/>
                      </a:sysClr>
                    </a:solidFill>
                    <a:latin typeface="+mn-lt"/>
                    <a:ea typeface="+mn-ea"/>
                    <a:cs typeface="+mn-cs"/>
                  </a:defRPr>
                </a:pPr>
                <a:r>
                  <a:rPr lang="en-US" sz="1400">
                    <a:effectLst/>
                  </a:rPr>
                  <a:t>Lamprey (#/day)</a:t>
                </a:r>
              </a:p>
              <a:p>
                <a:pPr marL="0" marR="0" lvl="0" indent="0" algn="ctr" defTabSz="914400" rtl="0" eaLnBrk="1" fontAlgn="auto" latinLnBrk="0" hangingPunct="1">
                  <a:lnSpc>
                    <a:spcPct val="100000"/>
                  </a:lnSpc>
                  <a:spcBef>
                    <a:spcPts val="0"/>
                  </a:spcBef>
                  <a:spcAft>
                    <a:spcPts val="0"/>
                  </a:spcAft>
                  <a:buClrTx/>
                  <a:buSzTx/>
                  <a:buFontTx/>
                  <a:buNone/>
                  <a:tabLst/>
                  <a:defRPr sz="1400">
                    <a:solidFill>
                      <a:sysClr val="windowText" lastClr="000000">
                        <a:lumMod val="65000"/>
                        <a:lumOff val="35000"/>
                      </a:sysClr>
                    </a:solidFill>
                  </a:defRPr>
                </a:pPr>
                <a:endParaRPr lang="en-US" sz="1400"/>
              </a:p>
            </c:rich>
          </c:tx>
          <c:layout>
            <c:manualLayout>
              <c:xMode val="edge"/>
              <c:yMode val="edge"/>
              <c:x val="9.5716642561648677E-3"/>
              <c:y val="0.35259456974657827"/>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05538136"/>
        <c:crosses val="autoZero"/>
        <c:crossBetween val="between"/>
      </c:valAx>
      <c:spPr>
        <a:noFill/>
        <a:ln>
          <a:noFill/>
        </a:ln>
        <a:effectLst/>
      </c:spPr>
    </c:plotArea>
    <c:legend>
      <c:legendPos val="b"/>
      <c:layout>
        <c:manualLayout>
          <c:xMode val="edge"/>
          <c:yMode val="edge"/>
          <c:x val="0.29190365328568096"/>
          <c:y val="0.91666633720994095"/>
          <c:w val="0.35450565371663345"/>
          <c:h val="4.8934661766670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9525</xdr:colOff>
      <xdr:row>17</xdr:row>
      <xdr:rowOff>142875</xdr:rowOff>
    </xdr:from>
    <xdr:to>
      <xdr:col>12</xdr:col>
      <xdr:colOff>361950</xdr:colOff>
      <xdr:row>35</xdr:row>
      <xdr:rowOff>152401</xdr:rowOff>
    </xdr:to>
    <xdr:graphicFrame macro="">
      <xdr:nvGraphicFramePr>
        <xdr:cNvPr id="5" name="Chart 4">
          <a:extLst>
            <a:ext uri="{FF2B5EF4-FFF2-40B4-BE49-F238E27FC236}">
              <a16:creationId xmlns:a16="http://schemas.microsoft.com/office/drawing/2014/main" id="{15DE0E76-6D76-9CFB-988C-791CEC64B8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657225</xdr:colOff>
      <xdr:row>65</xdr:row>
      <xdr:rowOff>95251</xdr:rowOff>
    </xdr:from>
    <xdr:to>
      <xdr:col>23</xdr:col>
      <xdr:colOff>215265</xdr:colOff>
      <xdr:row>89</xdr:row>
      <xdr:rowOff>116205</xdr:rowOff>
    </xdr:to>
    <xdr:graphicFrame macro="">
      <xdr:nvGraphicFramePr>
        <xdr:cNvPr id="3" name="Chart 2">
          <a:extLst>
            <a:ext uri="{FF2B5EF4-FFF2-40B4-BE49-F238E27FC236}">
              <a16:creationId xmlns:a16="http://schemas.microsoft.com/office/drawing/2014/main" id="{730453BF-767E-9CC8-A6E4-DF7CBC1076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501015</xdr:colOff>
      <xdr:row>13</xdr:row>
      <xdr:rowOff>9525</xdr:rowOff>
    </xdr:from>
    <xdr:to>
      <xdr:col>18</xdr:col>
      <xdr:colOff>475300</xdr:colOff>
      <xdr:row>34</xdr:row>
      <xdr:rowOff>192405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Gibbons, Karrie M CIV USARMY CENWP (USA)" id="{7E6DFFE3-A1C7-4B01-A2DA-23610C30C1DD}" userId="S::Karrie.M.Gibbons@usace.army.mil::ad1a2ba4-c840-4c9d-9d87-859f366bffd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C2" dT="2023-03-09T14:57:51.82" personId="{7E6DFFE3-A1C7-4B01-A2DA-23610C30C1DD}" id="{5048F3FE-1220-43AA-AD2D-6661FCAD8AC5}">
    <text>LFS collection was conducted by BON Fisheries from 9 May - 7 June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zoomScaleNormal="100" workbookViewId="0">
      <selection activeCell="A35" sqref="A35"/>
    </sheetView>
  </sheetViews>
  <sheetFormatPr defaultRowHeight="15.6" x14ac:dyDescent="0.3"/>
  <cols>
    <col min="1" max="1" width="54.5" style="7" customWidth="1"/>
    <col min="2" max="2" width="8.69921875" style="7"/>
  </cols>
  <sheetData>
    <row r="1" spans="1:2" x14ac:dyDescent="0.3">
      <c r="A1" s="1" t="s">
        <v>106</v>
      </c>
      <c r="B1" s="1" t="s">
        <v>33</v>
      </c>
    </row>
    <row r="2" spans="1:2" x14ac:dyDescent="0.3">
      <c r="A2" s="78" t="s">
        <v>16</v>
      </c>
      <c r="B2" s="7" t="s">
        <v>88</v>
      </c>
    </row>
    <row r="3" spans="1:2" x14ac:dyDescent="0.3">
      <c r="A3" s="29" t="s">
        <v>15</v>
      </c>
      <c r="B3" s="7" t="s">
        <v>96</v>
      </c>
    </row>
    <row r="4" spans="1:2" x14ac:dyDescent="0.3">
      <c r="A4" s="28" t="s">
        <v>14</v>
      </c>
      <c r="B4" s="7" t="s">
        <v>88</v>
      </c>
    </row>
    <row r="5" spans="1:2" x14ac:dyDescent="0.3">
      <c r="A5" s="29" t="s">
        <v>17</v>
      </c>
      <c r="B5" s="7" t="s">
        <v>96</v>
      </c>
    </row>
    <row r="6" spans="1:2" x14ac:dyDescent="0.3">
      <c r="A6" s="152" t="s">
        <v>111</v>
      </c>
      <c r="B6" s="7" t="s">
        <v>137</v>
      </c>
    </row>
    <row r="7" spans="1:2" x14ac:dyDescent="0.3">
      <c r="A7" s="153" t="s">
        <v>112</v>
      </c>
      <c r="B7" s="7" t="s">
        <v>136</v>
      </c>
    </row>
    <row r="8" spans="1:2" x14ac:dyDescent="0.3">
      <c r="A8" s="30" t="s">
        <v>9</v>
      </c>
      <c r="B8" s="3" t="s">
        <v>119</v>
      </c>
    </row>
    <row r="9" spans="1:2" x14ac:dyDescent="0.3">
      <c r="A9" s="30" t="s">
        <v>10</v>
      </c>
      <c r="B9" s="3" t="s">
        <v>135</v>
      </c>
    </row>
    <row r="10" spans="1:2" x14ac:dyDescent="0.3">
      <c r="A10" s="154" t="s">
        <v>113</v>
      </c>
      <c r="B10" s="7" t="s">
        <v>134</v>
      </c>
    </row>
    <row r="11" spans="1:2" x14ac:dyDescent="0.3">
      <c r="A11" s="27" t="s">
        <v>12</v>
      </c>
      <c r="B11" s="3" t="s">
        <v>119</v>
      </c>
    </row>
    <row r="12" spans="1:2" x14ac:dyDescent="0.3">
      <c r="A12" s="27" t="s">
        <v>11</v>
      </c>
      <c r="B12" s="3" t="s">
        <v>120</v>
      </c>
    </row>
    <row r="13" spans="1:2" x14ac:dyDescent="0.3">
      <c r="A13" s="31" t="s">
        <v>5</v>
      </c>
      <c r="B13" s="3" t="s">
        <v>89</v>
      </c>
    </row>
    <row r="14" spans="1:2" x14ac:dyDescent="0.3">
      <c r="A14" s="32" t="s">
        <v>7</v>
      </c>
      <c r="B14" s="7" t="s">
        <v>64</v>
      </c>
    </row>
    <row r="15" spans="1:2" x14ac:dyDescent="0.3">
      <c r="A15" s="28" t="s">
        <v>6</v>
      </c>
      <c r="B15" s="7" t="s">
        <v>56</v>
      </c>
    </row>
    <row r="16" spans="1:2" x14ac:dyDescent="0.3">
      <c r="A16" s="4"/>
      <c r="B16" s="176" t="s">
        <v>138</v>
      </c>
    </row>
    <row r="17" spans="1:2" x14ac:dyDescent="0.3">
      <c r="A17" s="1" t="s">
        <v>107</v>
      </c>
    </row>
    <row r="18" spans="1:2" x14ac:dyDescent="0.3">
      <c r="A18" s="5" t="s">
        <v>117</v>
      </c>
      <c r="B18" s="7" t="s">
        <v>102</v>
      </c>
    </row>
    <row r="19" spans="1:2" x14ac:dyDescent="0.3">
      <c r="A19" s="6" t="s">
        <v>92</v>
      </c>
      <c r="B19" s="7" t="s">
        <v>103</v>
      </c>
    </row>
    <row r="20" spans="1:2" x14ac:dyDescent="0.3">
      <c r="A20" s="6" t="s">
        <v>90</v>
      </c>
      <c r="B20" s="7" t="s">
        <v>104</v>
      </c>
    </row>
    <row r="21" spans="1:2" x14ac:dyDescent="0.3">
      <c r="A21" s="6" t="s">
        <v>91</v>
      </c>
      <c r="B21" s="7" t="s">
        <v>105</v>
      </c>
    </row>
    <row r="22" spans="1:2" x14ac:dyDescent="0.3">
      <c r="A22" s="6" t="s">
        <v>21</v>
      </c>
      <c r="B22" s="7" t="s">
        <v>34</v>
      </c>
    </row>
    <row r="23" spans="1:2" x14ac:dyDescent="0.3">
      <c r="A23" s="2"/>
      <c r="B23" s="3"/>
    </row>
    <row r="24" spans="1:2" x14ac:dyDescent="0.3">
      <c r="A24" s="1" t="s">
        <v>107</v>
      </c>
      <c r="B24" s="3"/>
    </row>
    <row r="25" spans="1:2" x14ac:dyDescent="0.3">
      <c r="A25" s="2" t="s">
        <v>95</v>
      </c>
      <c r="B25" s="3"/>
    </row>
    <row r="26" spans="1:2" x14ac:dyDescent="0.3">
      <c r="A26" s="2" t="s">
        <v>35</v>
      </c>
      <c r="B26" s="7" t="s">
        <v>97</v>
      </c>
    </row>
    <row r="27" spans="1:2" x14ac:dyDescent="0.3">
      <c r="A27" s="2" t="s">
        <v>23</v>
      </c>
      <c r="B27" s="7" t="s">
        <v>36</v>
      </c>
    </row>
    <row r="28" spans="1:2" x14ac:dyDescent="0.3">
      <c r="A28" s="2" t="s">
        <v>37</v>
      </c>
      <c r="B28" s="7" t="s">
        <v>38</v>
      </c>
    </row>
    <row r="29" spans="1:2" x14ac:dyDescent="0.3">
      <c r="A29" s="2" t="s">
        <v>39</v>
      </c>
      <c r="B29" s="7" t="s">
        <v>40</v>
      </c>
    </row>
    <row r="30" spans="1:2" x14ac:dyDescent="0.3">
      <c r="A30" s="2" t="s">
        <v>31</v>
      </c>
      <c r="B30" s="7" t="s">
        <v>41</v>
      </c>
    </row>
    <row r="31" spans="1:2" x14ac:dyDescent="0.3">
      <c r="A31" s="2" t="s">
        <v>28</v>
      </c>
      <c r="B31" s="7" t="s">
        <v>42</v>
      </c>
    </row>
    <row r="32" spans="1:2" x14ac:dyDescent="0.3">
      <c r="A32" s="2" t="s">
        <v>43</v>
      </c>
      <c r="B32" s="7" t="s">
        <v>44</v>
      </c>
    </row>
    <row r="33" spans="1:2" x14ac:dyDescent="0.3">
      <c r="A33" s="2" t="s">
        <v>45</v>
      </c>
      <c r="B33" s="7" t="s">
        <v>46</v>
      </c>
    </row>
    <row r="34" spans="1:2" x14ac:dyDescent="0.3">
      <c r="A34" s="2" t="s">
        <v>27</v>
      </c>
      <c r="B34" s="7" t="s">
        <v>47</v>
      </c>
    </row>
    <row r="35" spans="1:2" x14ac:dyDescent="0.3">
      <c r="A35" s="3" t="s">
        <v>139</v>
      </c>
    </row>
    <row r="36" spans="1:2" x14ac:dyDescent="0.3">
      <c r="A36"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45"/>
  <sheetViews>
    <sheetView tabSelected="1" zoomScaleNormal="100" workbookViewId="0">
      <pane xSplit="1" ySplit="2" topLeftCell="B217" activePane="bottomRight" state="frozen"/>
      <selection pane="topRight" activeCell="B1" sqref="B1"/>
      <selection pane="bottomLeft" activeCell="A3" sqref="A3"/>
      <selection pane="bottomRight" activeCell="N234" sqref="N234:N240"/>
    </sheetView>
  </sheetViews>
  <sheetFormatPr defaultColWidth="8.69921875" defaultRowHeight="15.6" x14ac:dyDescent="0.3"/>
  <cols>
    <col min="1" max="1" width="11.09765625" style="88" bestFit="1" customWidth="1"/>
    <col min="2" max="2" width="15.69921875" style="89" customWidth="1"/>
    <col min="3" max="3" width="15.69921875" style="39" customWidth="1"/>
    <col min="4" max="4" width="15.69921875" style="89" customWidth="1"/>
    <col min="5" max="6" width="15.69921875" style="39" customWidth="1"/>
    <col min="7" max="7" width="12.3984375" style="39" customWidth="1"/>
    <col min="8" max="8" width="11.19921875" style="89" customWidth="1"/>
    <col min="9" max="9" width="12.09765625" style="110" customWidth="1"/>
    <col min="10" max="10" width="12.09765625" style="12" customWidth="1"/>
    <col min="11" max="11" width="11.69921875" style="12" customWidth="1"/>
    <col min="12" max="13" width="13.59765625" style="12" customWidth="1"/>
    <col min="14" max="14" width="17.69921875" style="12" customWidth="1"/>
    <col min="15" max="15" width="17.69921875" style="92" customWidth="1"/>
    <col min="16" max="16" width="12.5" style="12" customWidth="1"/>
    <col min="17" max="16384" width="8.69921875" style="12"/>
  </cols>
  <sheetData>
    <row r="1" spans="1:15" ht="9.75" customHeight="1" x14ac:dyDescent="0.3"/>
    <row r="2" spans="1:15" s="102" customFormat="1" ht="78.75" customHeight="1" thickBot="1" x14ac:dyDescent="0.35">
      <c r="A2" s="93" t="s">
        <v>4</v>
      </c>
      <c r="B2" s="94" t="s">
        <v>16</v>
      </c>
      <c r="C2" s="95" t="s">
        <v>15</v>
      </c>
      <c r="D2" s="96" t="s">
        <v>14</v>
      </c>
      <c r="E2" s="95" t="s">
        <v>17</v>
      </c>
      <c r="F2" s="94" t="s">
        <v>61</v>
      </c>
      <c r="G2" s="97" t="s">
        <v>111</v>
      </c>
      <c r="H2" s="98" t="s">
        <v>112</v>
      </c>
      <c r="I2" s="159" t="s">
        <v>121</v>
      </c>
      <c r="J2" s="97" t="s">
        <v>118</v>
      </c>
      <c r="K2" s="97" t="s">
        <v>114</v>
      </c>
      <c r="L2" s="99" t="s">
        <v>80</v>
      </c>
      <c r="M2" s="99" t="s">
        <v>156</v>
      </c>
      <c r="N2" s="100" t="s">
        <v>110</v>
      </c>
      <c r="O2" s="101" t="s">
        <v>6</v>
      </c>
    </row>
    <row r="3" spans="1:15" ht="16.5" customHeight="1" thickTop="1" x14ac:dyDescent="0.3">
      <c r="A3" s="88">
        <v>45292</v>
      </c>
      <c r="B3" s="158">
        <v>0</v>
      </c>
      <c r="C3" s="14" t="s">
        <v>57</v>
      </c>
      <c r="D3" s="103" t="s">
        <v>13</v>
      </c>
      <c r="E3" s="14" t="s">
        <v>57</v>
      </c>
      <c r="F3" s="21" t="s">
        <v>58</v>
      </c>
      <c r="G3" s="103" t="s">
        <v>13</v>
      </c>
      <c r="H3" s="14" t="s">
        <v>13</v>
      </c>
      <c r="I3" s="110" t="s">
        <v>13</v>
      </c>
      <c r="J3" s="14"/>
      <c r="K3" s="14"/>
      <c r="L3" s="21" t="s">
        <v>73</v>
      </c>
      <c r="M3" s="21" t="s">
        <v>73</v>
      </c>
      <c r="N3" s="107">
        <f t="shared" ref="N3:N66" si="0">SUM(B3:F3,G3,H3,I3,L3)</f>
        <v>0</v>
      </c>
      <c r="O3" s="174">
        <f t="shared" ref="O3:O66" si="1">SUM(K3,H3,G3,E3,D3,C3,B3,L3)</f>
        <v>0</v>
      </c>
    </row>
    <row r="4" spans="1:15" ht="15.75" customHeight="1" x14ac:dyDescent="0.3">
      <c r="A4" s="88">
        <v>45293</v>
      </c>
      <c r="B4" s="158">
        <v>0</v>
      </c>
      <c r="C4" s="14" t="s">
        <v>57</v>
      </c>
      <c r="D4" s="103" t="s">
        <v>13</v>
      </c>
      <c r="E4" s="14" t="s">
        <v>57</v>
      </c>
      <c r="F4" s="21" t="s">
        <v>58</v>
      </c>
      <c r="G4" s="103" t="s">
        <v>13</v>
      </c>
      <c r="H4" s="14" t="s">
        <v>13</v>
      </c>
      <c r="I4" s="110" t="s">
        <v>13</v>
      </c>
      <c r="J4" s="14"/>
      <c r="K4" s="14"/>
      <c r="L4" s="21" t="s">
        <v>73</v>
      </c>
      <c r="M4" s="21" t="s">
        <v>73</v>
      </c>
      <c r="N4" s="107">
        <f t="shared" si="0"/>
        <v>0</v>
      </c>
      <c r="O4" s="174">
        <f t="shared" si="1"/>
        <v>0</v>
      </c>
    </row>
    <row r="5" spans="1:15" ht="15.75" customHeight="1" x14ac:dyDescent="0.3">
      <c r="A5" s="88">
        <v>45294</v>
      </c>
      <c r="B5" s="158">
        <v>0</v>
      </c>
      <c r="C5" s="14" t="s">
        <v>57</v>
      </c>
      <c r="D5" s="103" t="s">
        <v>13</v>
      </c>
      <c r="E5" s="14" t="s">
        <v>57</v>
      </c>
      <c r="F5" s="21" t="s">
        <v>58</v>
      </c>
      <c r="G5" s="103" t="s">
        <v>13</v>
      </c>
      <c r="H5" s="14" t="s">
        <v>13</v>
      </c>
      <c r="I5" s="110" t="s">
        <v>13</v>
      </c>
      <c r="J5" s="14"/>
      <c r="K5" s="14"/>
      <c r="L5" s="21" t="s">
        <v>73</v>
      </c>
      <c r="M5" s="21" t="s">
        <v>73</v>
      </c>
      <c r="N5" s="107">
        <f t="shared" si="0"/>
        <v>0</v>
      </c>
      <c r="O5" s="174">
        <f t="shared" si="1"/>
        <v>0</v>
      </c>
    </row>
    <row r="6" spans="1:15" ht="15.75" customHeight="1" x14ac:dyDescent="0.3">
      <c r="A6" s="88">
        <v>45295</v>
      </c>
      <c r="B6" s="158">
        <v>0</v>
      </c>
      <c r="C6" s="14" t="s">
        <v>57</v>
      </c>
      <c r="D6" s="103" t="s">
        <v>13</v>
      </c>
      <c r="E6" s="14" t="s">
        <v>57</v>
      </c>
      <c r="F6" s="21" t="s">
        <v>58</v>
      </c>
      <c r="G6" s="103" t="s">
        <v>13</v>
      </c>
      <c r="H6" s="14" t="s">
        <v>13</v>
      </c>
      <c r="I6" s="110" t="s">
        <v>13</v>
      </c>
      <c r="J6" s="14"/>
      <c r="K6" s="14"/>
      <c r="L6" s="21" t="s">
        <v>73</v>
      </c>
      <c r="M6" s="21" t="s">
        <v>73</v>
      </c>
      <c r="N6" s="107">
        <f t="shared" si="0"/>
        <v>0</v>
      </c>
      <c r="O6" s="174">
        <f t="shared" si="1"/>
        <v>0</v>
      </c>
    </row>
    <row r="7" spans="1:15" ht="15.75" customHeight="1" x14ac:dyDescent="0.3">
      <c r="A7" s="88">
        <v>45296</v>
      </c>
      <c r="B7" s="158">
        <v>0</v>
      </c>
      <c r="C7" s="14" t="s">
        <v>57</v>
      </c>
      <c r="D7" s="103" t="s">
        <v>13</v>
      </c>
      <c r="E7" s="14" t="s">
        <v>57</v>
      </c>
      <c r="F7" s="21" t="s">
        <v>58</v>
      </c>
      <c r="G7" s="103" t="s">
        <v>13</v>
      </c>
      <c r="H7" s="14" t="s">
        <v>13</v>
      </c>
      <c r="I7" s="110" t="s">
        <v>13</v>
      </c>
      <c r="J7" s="14"/>
      <c r="K7" s="14"/>
      <c r="L7" s="21" t="s">
        <v>73</v>
      </c>
      <c r="M7" s="21" t="s">
        <v>73</v>
      </c>
      <c r="N7" s="107">
        <f t="shared" si="0"/>
        <v>0</v>
      </c>
      <c r="O7" s="174">
        <f t="shared" si="1"/>
        <v>0</v>
      </c>
    </row>
    <row r="8" spans="1:15" ht="15.75" customHeight="1" x14ac:dyDescent="0.3">
      <c r="A8" s="88">
        <v>45297</v>
      </c>
      <c r="B8" s="158">
        <v>0</v>
      </c>
      <c r="C8" s="14" t="s">
        <v>57</v>
      </c>
      <c r="D8" s="103" t="s">
        <v>13</v>
      </c>
      <c r="E8" s="14" t="s">
        <v>57</v>
      </c>
      <c r="F8" s="21" t="s">
        <v>58</v>
      </c>
      <c r="G8" s="103" t="s">
        <v>13</v>
      </c>
      <c r="H8" s="14" t="s">
        <v>13</v>
      </c>
      <c r="I8" s="110" t="s">
        <v>13</v>
      </c>
      <c r="J8" s="14"/>
      <c r="K8" s="14"/>
      <c r="L8" s="21" t="s">
        <v>73</v>
      </c>
      <c r="M8" s="21" t="s">
        <v>73</v>
      </c>
      <c r="N8" s="107">
        <f t="shared" si="0"/>
        <v>0</v>
      </c>
      <c r="O8" s="174">
        <f t="shared" si="1"/>
        <v>0</v>
      </c>
    </row>
    <row r="9" spans="1:15" ht="15.75" customHeight="1" x14ac:dyDescent="0.3">
      <c r="A9" s="88">
        <v>45298</v>
      </c>
      <c r="B9" s="158">
        <v>0</v>
      </c>
      <c r="C9" s="14" t="s">
        <v>57</v>
      </c>
      <c r="D9" s="103" t="s">
        <v>13</v>
      </c>
      <c r="E9" s="14" t="s">
        <v>57</v>
      </c>
      <c r="F9" s="21" t="s">
        <v>58</v>
      </c>
      <c r="G9" s="103" t="s">
        <v>13</v>
      </c>
      <c r="H9" s="14" t="s">
        <v>13</v>
      </c>
      <c r="I9" s="110" t="s">
        <v>13</v>
      </c>
      <c r="J9" s="14"/>
      <c r="K9" s="14"/>
      <c r="L9" s="21" t="s">
        <v>73</v>
      </c>
      <c r="M9" s="21" t="s">
        <v>73</v>
      </c>
      <c r="N9" s="107">
        <f t="shared" si="0"/>
        <v>0</v>
      </c>
      <c r="O9" s="174">
        <f t="shared" si="1"/>
        <v>0</v>
      </c>
    </row>
    <row r="10" spans="1:15" ht="15.75" customHeight="1" x14ac:dyDescent="0.3">
      <c r="A10" s="88">
        <v>45299</v>
      </c>
      <c r="B10" s="158">
        <v>0</v>
      </c>
      <c r="C10" s="14" t="s">
        <v>57</v>
      </c>
      <c r="D10" s="103" t="s">
        <v>13</v>
      </c>
      <c r="E10" s="14" t="s">
        <v>57</v>
      </c>
      <c r="F10" s="21" t="s">
        <v>58</v>
      </c>
      <c r="G10" s="103" t="s">
        <v>13</v>
      </c>
      <c r="H10" s="14" t="s">
        <v>13</v>
      </c>
      <c r="I10" s="110" t="s">
        <v>13</v>
      </c>
      <c r="J10" s="14"/>
      <c r="K10" s="14"/>
      <c r="L10" s="21" t="s">
        <v>73</v>
      </c>
      <c r="M10" s="21" t="s">
        <v>73</v>
      </c>
      <c r="N10" s="107">
        <f t="shared" si="0"/>
        <v>0</v>
      </c>
      <c r="O10" s="174">
        <f t="shared" si="1"/>
        <v>0</v>
      </c>
    </row>
    <row r="11" spans="1:15" ht="15.75" customHeight="1" x14ac:dyDescent="0.3">
      <c r="A11" s="88">
        <v>45300</v>
      </c>
      <c r="B11" s="158">
        <v>0</v>
      </c>
      <c r="C11" s="14" t="s">
        <v>57</v>
      </c>
      <c r="D11" s="103" t="s">
        <v>13</v>
      </c>
      <c r="E11" s="14" t="s">
        <v>57</v>
      </c>
      <c r="F11" s="21" t="s">
        <v>58</v>
      </c>
      <c r="G11" s="103" t="s">
        <v>13</v>
      </c>
      <c r="H11" s="14" t="s">
        <v>13</v>
      </c>
      <c r="I11" s="110" t="s">
        <v>13</v>
      </c>
      <c r="J11" s="14"/>
      <c r="K11" s="14"/>
      <c r="L11" s="21" t="s">
        <v>73</v>
      </c>
      <c r="M11" s="21" t="s">
        <v>73</v>
      </c>
      <c r="N11" s="107">
        <f t="shared" si="0"/>
        <v>0</v>
      </c>
      <c r="O11" s="174">
        <f t="shared" si="1"/>
        <v>0</v>
      </c>
    </row>
    <row r="12" spans="1:15" ht="15.75" customHeight="1" x14ac:dyDescent="0.3">
      <c r="A12" s="88">
        <v>45301</v>
      </c>
      <c r="B12" s="158">
        <v>0</v>
      </c>
      <c r="C12" s="14" t="s">
        <v>57</v>
      </c>
      <c r="D12" s="103" t="s">
        <v>13</v>
      </c>
      <c r="E12" s="14" t="s">
        <v>57</v>
      </c>
      <c r="F12" s="21" t="s">
        <v>58</v>
      </c>
      <c r="G12" s="103" t="s">
        <v>13</v>
      </c>
      <c r="H12" s="14" t="s">
        <v>13</v>
      </c>
      <c r="I12" s="110" t="s">
        <v>13</v>
      </c>
      <c r="J12" s="14"/>
      <c r="K12" s="14"/>
      <c r="L12" s="21" t="s">
        <v>73</v>
      </c>
      <c r="M12" s="21" t="s">
        <v>73</v>
      </c>
      <c r="N12" s="107">
        <f t="shared" si="0"/>
        <v>0</v>
      </c>
      <c r="O12" s="174">
        <f t="shared" si="1"/>
        <v>0</v>
      </c>
    </row>
    <row r="13" spans="1:15" ht="15.75" customHeight="1" x14ac:dyDescent="0.3">
      <c r="A13" s="88">
        <v>45302</v>
      </c>
      <c r="B13" s="158">
        <v>0</v>
      </c>
      <c r="C13" s="14" t="s">
        <v>57</v>
      </c>
      <c r="D13" s="103" t="s">
        <v>13</v>
      </c>
      <c r="E13" s="14" t="s">
        <v>57</v>
      </c>
      <c r="F13" s="21" t="s">
        <v>58</v>
      </c>
      <c r="G13" s="103" t="s">
        <v>13</v>
      </c>
      <c r="H13" s="14" t="s">
        <v>13</v>
      </c>
      <c r="I13" s="110" t="s">
        <v>13</v>
      </c>
      <c r="J13" s="14"/>
      <c r="K13" s="14"/>
      <c r="L13" s="21" t="s">
        <v>73</v>
      </c>
      <c r="M13" s="21" t="s">
        <v>73</v>
      </c>
      <c r="N13" s="107">
        <f t="shared" si="0"/>
        <v>0</v>
      </c>
      <c r="O13" s="174">
        <f t="shared" si="1"/>
        <v>0</v>
      </c>
    </row>
    <row r="14" spans="1:15" ht="15.75" customHeight="1" x14ac:dyDescent="0.3">
      <c r="A14" s="88">
        <v>45303</v>
      </c>
      <c r="B14" s="158">
        <v>0</v>
      </c>
      <c r="C14" s="14" t="s">
        <v>57</v>
      </c>
      <c r="D14" s="103" t="s">
        <v>13</v>
      </c>
      <c r="E14" s="14" t="s">
        <v>57</v>
      </c>
      <c r="F14" s="21" t="s">
        <v>58</v>
      </c>
      <c r="G14" s="103" t="s">
        <v>13</v>
      </c>
      <c r="H14" s="14" t="s">
        <v>13</v>
      </c>
      <c r="I14" s="110" t="s">
        <v>13</v>
      </c>
      <c r="J14" s="14"/>
      <c r="K14" s="14"/>
      <c r="L14" s="21" t="s">
        <v>73</v>
      </c>
      <c r="M14" s="21" t="s">
        <v>73</v>
      </c>
      <c r="N14" s="107">
        <f t="shared" si="0"/>
        <v>0</v>
      </c>
      <c r="O14" s="174">
        <f t="shared" si="1"/>
        <v>0</v>
      </c>
    </row>
    <row r="15" spans="1:15" ht="15.75" customHeight="1" x14ac:dyDescent="0.3">
      <c r="A15" s="88">
        <v>45304</v>
      </c>
      <c r="B15" s="158">
        <v>0</v>
      </c>
      <c r="C15" s="14" t="s">
        <v>57</v>
      </c>
      <c r="D15" s="103" t="s">
        <v>13</v>
      </c>
      <c r="E15" s="14" t="s">
        <v>57</v>
      </c>
      <c r="F15" s="21" t="s">
        <v>58</v>
      </c>
      <c r="G15" s="103" t="s">
        <v>13</v>
      </c>
      <c r="H15" s="14" t="s">
        <v>13</v>
      </c>
      <c r="I15" s="110" t="s">
        <v>13</v>
      </c>
      <c r="J15" s="14"/>
      <c r="K15" s="14"/>
      <c r="L15" s="21" t="s">
        <v>73</v>
      </c>
      <c r="M15" s="21" t="s">
        <v>73</v>
      </c>
      <c r="N15" s="107">
        <f t="shared" si="0"/>
        <v>0</v>
      </c>
      <c r="O15" s="174">
        <f t="shared" si="1"/>
        <v>0</v>
      </c>
    </row>
    <row r="16" spans="1:15" ht="15.75" customHeight="1" x14ac:dyDescent="0.3">
      <c r="A16" s="88">
        <v>45305</v>
      </c>
      <c r="B16" s="158">
        <v>-1</v>
      </c>
      <c r="C16" s="14" t="s">
        <v>57</v>
      </c>
      <c r="D16" s="103" t="s">
        <v>13</v>
      </c>
      <c r="E16" s="14" t="s">
        <v>57</v>
      </c>
      <c r="F16" s="21" t="s">
        <v>58</v>
      </c>
      <c r="G16" s="103" t="s">
        <v>13</v>
      </c>
      <c r="H16" s="14" t="s">
        <v>13</v>
      </c>
      <c r="I16" s="110" t="s">
        <v>13</v>
      </c>
      <c r="J16" s="14"/>
      <c r="K16" s="14"/>
      <c r="L16" s="21" t="s">
        <v>73</v>
      </c>
      <c r="M16" s="21" t="s">
        <v>73</v>
      </c>
      <c r="N16" s="107">
        <f t="shared" si="0"/>
        <v>-1</v>
      </c>
      <c r="O16" s="174">
        <f t="shared" si="1"/>
        <v>-1</v>
      </c>
    </row>
    <row r="17" spans="1:15" ht="15.75" customHeight="1" x14ac:dyDescent="0.3">
      <c r="A17" s="88">
        <v>45306</v>
      </c>
      <c r="B17" s="158">
        <v>0</v>
      </c>
      <c r="C17" s="14" t="s">
        <v>57</v>
      </c>
      <c r="D17" s="103" t="s">
        <v>13</v>
      </c>
      <c r="E17" s="14" t="s">
        <v>57</v>
      </c>
      <c r="F17" s="21" t="s">
        <v>58</v>
      </c>
      <c r="G17" s="103" t="s">
        <v>13</v>
      </c>
      <c r="H17" s="14" t="s">
        <v>13</v>
      </c>
      <c r="I17" s="110" t="s">
        <v>13</v>
      </c>
      <c r="J17" s="14"/>
      <c r="K17" s="14"/>
      <c r="L17" s="21" t="s">
        <v>73</v>
      </c>
      <c r="M17" s="21" t="s">
        <v>73</v>
      </c>
      <c r="N17" s="107">
        <f t="shared" si="0"/>
        <v>0</v>
      </c>
      <c r="O17" s="174">
        <f t="shared" si="1"/>
        <v>0</v>
      </c>
    </row>
    <row r="18" spans="1:15" ht="15.75" customHeight="1" x14ac:dyDescent="0.3">
      <c r="A18" s="88">
        <v>45307</v>
      </c>
      <c r="B18" s="158">
        <v>-1</v>
      </c>
      <c r="C18" s="14" t="s">
        <v>57</v>
      </c>
      <c r="D18" s="103" t="s">
        <v>13</v>
      </c>
      <c r="E18" s="14" t="s">
        <v>57</v>
      </c>
      <c r="F18" s="21" t="s">
        <v>58</v>
      </c>
      <c r="G18" s="103" t="s">
        <v>13</v>
      </c>
      <c r="H18" s="14" t="s">
        <v>13</v>
      </c>
      <c r="I18" s="110" t="s">
        <v>13</v>
      </c>
      <c r="J18" s="14"/>
      <c r="K18" s="14"/>
      <c r="L18" s="21" t="s">
        <v>73</v>
      </c>
      <c r="M18" s="21" t="s">
        <v>73</v>
      </c>
      <c r="N18" s="107">
        <f t="shared" si="0"/>
        <v>-1</v>
      </c>
      <c r="O18" s="174">
        <f t="shared" si="1"/>
        <v>-1</v>
      </c>
    </row>
    <row r="19" spans="1:15" ht="15.75" customHeight="1" x14ac:dyDescent="0.3">
      <c r="A19" s="88">
        <v>45308</v>
      </c>
      <c r="B19" s="158">
        <v>0</v>
      </c>
      <c r="C19" s="14" t="s">
        <v>57</v>
      </c>
      <c r="D19" s="103" t="s">
        <v>13</v>
      </c>
      <c r="E19" s="14" t="s">
        <v>57</v>
      </c>
      <c r="F19" s="21" t="s">
        <v>58</v>
      </c>
      <c r="G19" s="103" t="s">
        <v>13</v>
      </c>
      <c r="H19" s="14" t="s">
        <v>13</v>
      </c>
      <c r="I19" s="110" t="s">
        <v>13</v>
      </c>
      <c r="J19" s="14"/>
      <c r="K19" s="14"/>
      <c r="L19" s="21" t="s">
        <v>73</v>
      </c>
      <c r="M19" s="21" t="s">
        <v>73</v>
      </c>
      <c r="N19" s="107">
        <f t="shared" si="0"/>
        <v>0</v>
      </c>
      <c r="O19" s="174">
        <f t="shared" si="1"/>
        <v>0</v>
      </c>
    </row>
    <row r="20" spans="1:15" ht="15.75" customHeight="1" x14ac:dyDescent="0.3">
      <c r="A20" s="88">
        <v>45309</v>
      </c>
      <c r="B20" s="158">
        <v>0</v>
      </c>
      <c r="C20" s="14" t="s">
        <v>57</v>
      </c>
      <c r="D20" s="103" t="s">
        <v>13</v>
      </c>
      <c r="E20" s="14" t="s">
        <v>57</v>
      </c>
      <c r="F20" s="21" t="s">
        <v>58</v>
      </c>
      <c r="G20" s="103" t="s">
        <v>13</v>
      </c>
      <c r="H20" s="14" t="s">
        <v>13</v>
      </c>
      <c r="I20" s="110" t="s">
        <v>13</v>
      </c>
      <c r="J20" s="14"/>
      <c r="K20" s="14"/>
      <c r="L20" s="21" t="s">
        <v>73</v>
      </c>
      <c r="M20" s="21" t="s">
        <v>73</v>
      </c>
      <c r="N20" s="107">
        <f t="shared" si="0"/>
        <v>0</v>
      </c>
      <c r="O20" s="174">
        <f t="shared" si="1"/>
        <v>0</v>
      </c>
    </row>
    <row r="21" spans="1:15" ht="15.75" customHeight="1" x14ac:dyDescent="0.3">
      <c r="A21" s="88">
        <v>45310</v>
      </c>
      <c r="B21" s="158">
        <v>0</v>
      </c>
      <c r="C21" s="14" t="s">
        <v>57</v>
      </c>
      <c r="D21" s="103" t="s">
        <v>13</v>
      </c>
      <c r="E21" s="14" t="s">
        <v>57</v>
      </c>
      <c r="F21" s="21" t="s">
        <v>58</v>
      </c>
      <c r="G21" s="103" t="s">
        <v>13</v>
      </c>
      <c r="H21" s="14" t="s">
        <v>13</v>
      </c>
      <c r="I21" s="110" t="s">
        <v>13</v>
      </c>
      <c r="J21" s="14"/>
      <c r="K21" s="14"/>
      <c r="L21" s="21" t="s">
        <v>73</v>
      </c>
      <c r="M21" s="21" t="s">
        <v>73</v>
      </c>
      <c r="N21" s="107">
        <f t="shared" si="0"/>
        <v>0</v>
      </c>
      <c r="O21" s="174">
        <f t="shared" si="1"/>
        <v>0</v>
      </c>
    </row>
    <row r="22" spans="1:15" ht="15.75" customHeight="1" x14ac:dyDescent="0.3">
      <c r="A22" s="88">
        <v>45311</v>
      </c>
      <c r="B22" s="158">
        <v>2</v>
      </c>
      <c r="C22" s="14" t="s">
        <v>57</v>
      </c>
      <c r="D22" s="103" t="s">
        <v>13</v>
      </c>
      <c r="E22" s="14" t="s">
        <v>57</v>
      </c>
      <c r="F22" s="21" t="s">
        <v>58</v>
      </c>
      <c r="G22" s="103" t="s">
        <v>13</v>
      </c>
      <c r="H22" s="14" t="s">
        <v>13</v>
      </c>
      <c r="I22" s="110" t="s">
        <v>13</v>
      </c>
      <c r="J22" s="14"/>
      <c r="K22" s="14"/>
      <c r="L22" s="21" t="s">
        <v>73</v>
      </c>
      <c r="M22" s="21" t="s">
        <v>73</v>
      </c>
      <c r="N22" s="107">
        <f t="shared" si="0"/>
        <v>2</v>
      </c>
      <c r="O22" s="174">
        <f t="shared" si="1"/>
        <v>2</v>
      </c>
    </row>
    <row r="23" spans="1:15" ht="15.75" customHeight="1" x14ac:dyDescent="0.3">
      <c r="A23" s="88">
        <v>45312</v>
      </c>
      <c r="B23" s="158">
        <v>0</v>
      </c>
      <c r="C23" s="14" t="s">
        <v>57</v>
      </c>
      <c r="D23" s="103" t="s">
        <v>13</v>
      </c>
      <c r="E23" s="14" t="s">
        <v>57</v>
      </c>
      <c r="F23" s="21" t="s">
        <v>58</v>
      </c>
      <c r="G23" s="103" t="s">
        <v>13</v>
      </c>
      <c r="H23" s="14" t="s">
        <v>13</v>
      </c>
      <c r="I23" s="110" t="s">
        <v>13</v>
      </c>
      <c r="J23" s="14"/>
      <c r="K23" s="14"/>
      <c r="L23" s="21" t="s">
        <v>73</v>
      </c>
      <c r="M23" s="21" t="s">
        <v>73</v>
      </c>
      <c r="N23" s="107">
        <f t="shared" si="0"/>
        <v>0</v>
      </c>
      <c r="O23" s="174">
        <f t="shared" si="1"/>
        <v>0</v>
      </c>
    </row>
    <row r="24" spans="1:15" ht="15.75" customHeight="1" x14ac:dyDescent="0.3">
      <c r="A24" s="88">
        <v>45313</v>
      </c>
      <c r="B24" s="158">
        <v>0</v>
      </c>
      <c r="C24" s="14" t="s">
        <v>57</v>
      </c>
      <c r="D24" s="103" t="s">
        <v>13</v>
      </c>
      <c r="E24" s="14" t="s">
        <v>57</v>
      </c>
      <c r="F24" s="21" t="s">
        <v>58</v>
      </c>
      <c r="G24" s="103" t="s">
        <v>13</v>
      </c>
      <c r="H24" s="14" t="s">
        <v>13</v>
      </c>
      <c r="I24" s="110" t="s">
        <v>13</v>
      </c>
      <c r="J24" s="14"/>
      <c r="K24" s="14"/>
      <c r="L24" s="21" t="s">
        <v>73</v>
      </c>
      <c r="M24" s="21" t="s">
        <v>73</v>
      </c>
      <c r="N24" s="107">
        <f t="shared" si="0"/>
        <v>0</v>
      </c>
      <c r="O24" s="174">
        <f t="shared" si="1"/>
        <v>0</v>
      </c>
    </row>
    <row r="25" spans="1:15" ht="15.75" customHeight="1" x14ac:dyDescent="0.3">
      <c r="A25" s="88">
        <v>45314</v>
      </c>
      <c r="B25" s="158">
        <v>0</v>
      </c>
      <c r="C25" s="14" t="s">
        <v>57</v>
      </c>
      <c r="D25" s="103" t="s">
        <v>13</v>
      </c>
      <c r="E25" s="14" t="s">
        <v>57</v>
      </c>
      <c r="F25" s="21" t="s">
        <v>58</v>
      </c>
      <c r="G25" s="103" t="s">
        <v>13</v>
      </c>
      <c r="H25" s="14" t="s">
        <v>13</v>
      </c>
      <c r="I25" s="110" t="s">
        <v>13</v>
      </c>
      <c r="J25" s="14"/>
      <c r="K25" s="14"/>
      <c r="L25" s="21" t="s">
        <v>73</v>
      </c>
      <c r="M25" s="21" t="s">
        <v>73</v>
      </c>
      <c r="N25" s="107">
        <f t="shared" si="0"/>
        <v>0</v>
      </c>
      <c r="O25" s="174">
        <f t="shared" si="1"/>
        <v>0</v>
      </c>
    </row>
    <row r="26" spans="1:15" ht="15.75" customHeight="1" x14ac:dyDescent="0.3">
      <c r="A26" s="88">
        <v>45315</v>
      </c>
      <c r="B26" s="158">
        <v>0</v>
      </c>
      <c r="C26" s="14" t="s">
        <v>57</v>
      </c>
      <c r="D26" s="103" t="s">
        <v>13</v>
      </c>
      <c r="E26" s="14" t="s">
        <v>57</v>
      </c>
      <c r="F26" s="21" t="s">
        <v>58</v>
      </c>
      <c r="G26" s="103" t="s">
        <v>13</v>
      </c>
      <c r="H26" s="14" t="s">
        <v>13</v>
      </c>
      <c r="I26" s="110" t="s">
        <v>13</v>
      </c>
      <c r="J26" s="14"/>
      <c r="K26" s="14"/>
      <c r="L26" s="21" t="s">
        <v>73</v>
      </c>
      <c r="M26" s="21" t="s">
        <v>73</v>
      </c>
      <c r="N26" s="107">
        <f t="shared" si="0"/>
        <v>0</v>
      </c>
      <c r="O26" s="174">
        <f t="shared" si="1"/>
        <v>0</v>
      </c>
    </row>
    <row r="27" spans="1:15" ht="15.75" customHeight="1" x14ac:dyDescent="0.3">
      <c r="A27" s="88">
        <v>45316</v>
      </c>
      <c r="B27" s="158">
        <v>0</v>
      </c>
      <c r="C27" s="14" t="s">
        <v>57</v>
      </c>
      <c r="D27" s="103" t="s">
        <v>13</v>
      </c>
      <c r="E27" s="14" t="s">
        <v>57</v>
      </c>
      <c r="F27" s="21" t="s">
        <v>58</v>
      </c>
      <c r="G27" s="103" t="s">
        <v>13</v>
      </c>
      <c r="H27" s="14" t="s">
        <v>13</v>
      </c>
      <c r="I27" s="110" t="s">
        <v>13</v>
      </c>
      <c r="J27" s="14"/>
      <c r="K27" s="14"/>
      <c r="L27" s="21" t="s">
        <v>73</v>
      </c>
      <c r="M27" s="21" t="s">
        <v>73</v>
      </c>
      <c r="N27" s="107">
        <f t="shared" si="0"/>
        <v>0</v>
      </c>
      <c r="O27" s="174">
        <f t="shared" si="1"/>
        <v>0</v>
      </c>
    </row>
    <row r="28" spans="1:15" ht="15.75" customHeight="1" x14ac:dyDescent="0.3">
      <c r="A28" s="88">
        <v>45317</v>
      </c>
      <c r="B28" s="158">
        <v>0</v>
      </c>
      <c r="C28" s="14" t="s">
        <v>57</v>
      </c>
      <c r="D28" s="103" t="s">
        <v>13</v>
      </c>
      <c r="E28" s="14" t="s">
        <v>57</v>
      </c>
      <c r="F28" s="21" t="s">
        <v>58</v>
      </c>
      <c r="G28" s="103" t="s">
        <v>13</v>
      </c>
      <c r="H28" s="14" t="s">
        <v>13</v>
      </c>
      <c r="I28" s="110" t="s">
        <v>13</v>
      </c>
      <c r="J28" s="14"/>
      <c r="K28" s="14"/>
      <c r="L28" s="21" t="s">
        <v>73</v>
      </c>
      <c r="M28" s="21" t="s">
        <v>73</v>
      </c>
      <c r="N28" s="107">
        <f t="shared" si="0"/>
        <v>0</v>
      </c>
      <c r="O28" s="174">
        <f t="shared" si="1"/>
        <v>0</v>
      </c>
    </row>
    <row r="29" spans="1:15" ht="15.75" customHeight="1" x14ac:dyDescent="0.3">
      <c r="A29" s="88">
        <v>45318</v>
      </c>
      <c r="B29" s="158">
        <v>0</v>
      </c>
      <c r="C29" s="14" t="s">
        <v>57</v>
      </c>
      <c r="D29" s="103" t="s">
        <v>13</v>
      </c>
      <c r="E29" s="14" t="s">
        <v>57</v>
      </c>
      <c r="F29" s="21" t="s">
        <v>58</v>
      </c>
      <c r="G29" s="103" t="s">
        <v>13</v>
      </c>
      <c r="H29" s="14" t="s">
        <v>13</v>
      </c>
      <c r="I29" s="110" t="s">
        <v>13</v>
      </c>
      <c r="J29" s="14"/>
      <c r="K29" s="14"/>
      <c r="L29" s="21" t="s">
        <v>73</v>
      </c>
      <c r="M29" s="21" t="s">
        <v>73</v>
      </c>
      <c r="N29" s="107">
        <f t="shared" si="0"/>
        <v>0</v>
      </c>
      <c r="O29" s="174">
        <f t="shared" si="1"/>
        <v>0</v>
      </c>
    </row>
    <row r="30" spans="1:15" ht="15.75" customHeight="1" x14ac:dyDescent="0.3">
      <c r="A30" s="88">
        <v>45319</v>
      </c>
      <c r="B30" s="158">
        <v>0</v>
      </c>
      <c r="C30" s="14" t="s">
        <v>57</v>
      </c>
      <c r="D30" s="103" t="s">
        <v>13</v>
      </c>
      <c r="E30" s="14" t="s">
        <v>57</v>
      </c>
      <c r="F30" s="21" t="s">
        <v>58</v>
      </c>
      <c r="G30" s="103" t="s">
        <v>13</v>
      </c>
      <c r="H30" s="14" t="s">
        <v>13</v>
      </c>
      <c r="I30" s="110" t="s">
        <v>13</v>
      </c>
      <c r="J30" s="14"/>
      <c r="K30" s="14"/>
      <c r="L30" s="21" t="s">
        <v>73</v>
      </c>
      <c r="M30" s="21" t="s">
        <v>73</v>
      </c>
      <c r="N30" s="107">
        <f t="shared" si="0"/>
        <v>0</v>
      </c>
      <c r="O30" s="174">
        <f t="shared" si="1"/>
        <v>0</v>
      </c>
    </row>
    <row r="31" spans="1:15" ht="15.75" customHeight="1" x14ac:dyDescent="0.3">
      <c r="A31" s="88">
        <v>45320</v>
      </c>
      <c r="B31" s="158">
        <v>0</v>
      </c>
      <c r="C31" s="14" t="s">
        <v>57</v>
      </c>
      <c r="D31" s="103" t="s">
        <v>13</v>
      </c>
      <c r="E31" s="14" t="s">
        <v>57</v>
      </c>
      <c r="F31" s="21" t="s">
        <v>58</v>
      </c>
      <c r="G31" s="103" t="s">
        <v>13</v>
      </c>
      <c r="H31" s="14" t="s">
        <v>13</v>
      </c>
      <c r="I31" s="110" t="s">
        <v>13</v>
      </c>
      <c r="J31" s="14"/>
      <c r="K31" s="14"/>
      <c r="L31" s="21" t="s">
        <v>73</v>
      </c>
      <c r="M31" s="21" t="s">
        <v>73</v>
      </c>
      <c r="N31" s="107">
        <f t="shared" si="0"/>
        <v>0</v>
      </c>
      <c r="O31" s="174">
        <f t="shared" si="1"/>
        <v>0</v>
      </c>
    </row>
    <row r="32" spans="1:15" ht="15.75" customHeight="1" x14ac:dyDescent="0.3">
      <c r="A32" s="88">
        <v>45321</v>
      </c>
      <c r="B32" s="158">
        <v>0</v>
      </c>
      <c r="C32" s="14" t="s">
        <v>57</v>
      </c>
      <c r="D32" s="103" t="s">
        <v>13</v>
      </c>
      <c r="E32" s="14" t="s">
        <v>57</v>
      </c>
      <c r="F32" s="21" t="s">
        <v>58</v>
      </c>
      <c r="G32" s="103" t="s">
        <v>13</v>
      </c>
      <c r="H32" s="14" t="s">
        <v>13</v>
      </c>
      <c r="I32" s="110" t="s">
        <v>13</v>
      </c>
      <c r="J32" s="14"/>
      <c r="K32" s="14"/>
      <c r="L32" s="21" t="s">
        <v>73</v>
      </c>
      <c r="M32" s="21" t="s">
        <v>73</v>
      </c>
      <c r="N32" s="107">
        <f t="shared" si="0"/>
        <v>0</v>
      </c>
      <c r="O32" s="174">
        <f t="shared" si="1"/>
        <v>0</v>
      </c>
    </row>
    <row r="33" spans="1:15" ht="15.75" customHeight="1" x14ac:dyDescent="0.3">
      <c r="A33" s="88">
        <v>45322</v>
      </c>
      <c r="B33" s="158">
        <v>0</v>
      </c>
      <c r="C33" s="14" t="s">
        <v>57</v>
      </c>
      <c r="D33" s="103" t="s">
        <v>13</v>
      </c>
      <c r="E33" s="14" t="s">
        <v>57</v>
      </c>
      <c r="F33" s="21" t="s">
        <v>58</v>
      </c>
      <c r="G33" s="103" t="s">
        <v>13</v>
      </c>
      <c r="H33" s="14" t="s">
        <v>13</v>
      </c>
      <c r="I33" s="110" t="s">
        <v>13</v>
      </c>
      <c r="J33" s="14"/>
      <c r="K33" s="14"/>
      <c r="L33" s="21" t="s">
        <v>73</v>
      </c>
      <c r="M33" s="21" t="s">
        <v>73</v>
      </c>
      <c r="N33" s="107">
        <f t="shared" si="0"/>
        <v>0</v>
      </c>
      <c r="O33" s="174">
        <f t="shared" si="1"/>
        <v>0</v>
      </c>
    </row>
    <row r="34" spans="1:15" ht="15.75" customHeight="1" x14ac:dyDescent="0.3">
      <c r="A34" s="88">
        <v>45323</v>
      </c>
      <c r="B34" s="158">
        <v>0</v>
      </c>
      <c r="C34" s="14" t="s">
        <v>57</v>
      </c>
      <c r="D34" s="103" t="s">
        <v>13</v>
      </c>
      <c r="E34" s="14" t="s">
        <v>57</v>
      </c>
      <c r="F34" s="21" t="s">
        <v>58</v>
      </c>
      <c r="G34" s="103" t="s">
        <v>13</v>
      </c>
      <c r="H34" s="14" t="s">
        <v>13</v>
      </c>
      <c r="I34" s="110" t="s">
        <v>13</v>
      </c>
      <c r="J34" s="14"/>
      <c r="K34" s="14"/>
      <c r="L34" s="21" t="s">
        <v>73</v>
      </c>
      <c r="M34" s="21" t="s">
        <v>73</v>
      </c>
      <c r="N34" s="107">
        <f t="shared" si="0"/>
        <v>0</v>
      </c>
      <c r="O34" s="174">
        <f t="shared" si="1"/>
        <v>0</v>
      </c>
    </row>
    <row r="35" spans="1:15" ht="15.75" customHeight="1" x14ac:dyDescent="0.3">
      <c r="A35" s="88">
        <v>45324</v>
      </c>
      <c r="B35" s="158">
        <v>0</v>
      </c>
      <c r="C35" s="14" t="s">
        <v>57</v>
      </c>
      <c r="D35" s="103" t="s">
        <v>13</v>
      </c>
      <c r="E35" s="14" t="s">
        <v>57</v>
      </c>
      <c r="F35" s="21" t="s">
        <v>58</v>
      </c>
      <c r="G35" s="103" t="s">
        <v>13</v>
      </c>
      <c r="H35" s="14" t="s">
        <v>13</v>
      </c>
      <c r="I35" s="110" t="s">
        <v>13</v>
      </c>
      <c r="J35" s="14"/>
      <c r="K35" s="14"/>
      <c r="L35" s="21" t="s">
        <v>73</v>
      </c>
      <c r="M35" s="21" t="s">
        <v>73</v>
      </c>
      <c r="N35" s="107">
        <f t="shared" si="0"/>
        <v>0</v>
      </c>
      <c r="O35" s="174">
        <f t="shared" si="1"/>
        <v>0</v>
      </c>
    </row>
    <row r="36" spans="1:15" ht="15.75" customHeight="1" x14ac:dyDescent="0.3">
      <c r="A36" s="88">
        <v>45325</v>
      </c>
      <c r="B36" s="158">
        <v>0</v>
      </c>
      <c r="C36" s="14" t="s">
        <v>57</v>
      </c>
      <c r="D36" s="103" t="s">
        <v>13</v>
      </c>
      <c r="E36" s="14" t="s">
        <v>57</v>
      </c>
      <c r="F36" s="21" t="s">
        <v>58</v>
      </c>
      <c r="G36" s="103" t="s">
        <v>13</v>
      </c>
      <c r="H36" s="14" t="s">
        <v>13</v>
      </c>
      <c r="I36" s="110" t="s">
        <v>13</v>
      </c>
      <c r="J36" s="14"/>
      <c r="K36" s="14"/>
      <c r="L36" s="21" t="s">
        <v>73</v>
      </c>
      <c r="M36" s="21" t="s">
        <v>73</v>
      </c>
      <c r="N36" s="107">
        <f t="shared" si="0"/>
        <v>0</v>
      </c>
      <c r="O36" s="174">
        <f t="shared" si="1"/>
        <v>0</v>
      </c>
    </row>
    <row r="37" spans="1:15" ht="15.75" customHeight="1" x14ac:dyDescent="0.3">
      <c r="A37" s="88">
        <v>45326</v>
      </c>
      <c r="B37" s="158">
        <v>0</v>
      </c>
      <c r="C37" s="14" t="s">
        <v>57</v>
      </c>
      <c r="D37" s="103" t="s">
        <v>13</v>
      </c>
      <c r="E37" s="14" t="s">
        <v>57</v>
      </c>
      <c r="F37" s="21" t="s">
        <v>58</v>
      </c>
      <c r="G37" s="103" t="s">
        <v>13</v>
      </c>
      <c r="H37" s="14" t="s">
        <v>13</v>
      </c>
      <c r="I37" s="110" t="s">
        <v>13</v>
      </c>
      <c r="J37" s="14"/>
      <c r="K37" s="14"/>
      <c r="L37" s="21" t="s">
        <v>73</v>
      </c>
      <c r="M37" s="21" t="s">
        <v>73</v>
      </c>
      <c r="N37" s="107">
        <f t="shared" si="0"/>
        <v>0</v>
      </c>
      <c r="O37" s="174">
        <f t="shared" si="1"/>
        <v>0</v>
      </c>
    </row>
    <row r="38" spans="1:15" ht="15.75" customHeight="1" x14ac:dyDescent="0.3">
      <c r="A38" s="88">
        <v>45327</v>
      </c>
      <c r="B38" s="158">
        <v>0</v>
      </c>
      <c r="C38" s="14" t="s">
        <v>57</v>
      </c>
      <c r="D38" s="103" t="s">
        <v>13</v>
      </c>
      <c r="E38" s="14" t="s">
        <v>57</v>
      </c>
      <c r="F38" s="21" t="s">
        <v>58</v>
      </c>
      <c r="G38" s="103" t="s">
        <v>13</v>
      </c>
      <c r="H38" s="14" t="s">
        <v>13</v>
      </c>
      <c r="I38" s="110" t="s">
        <v>13</v>
      </c>
      <c r="J38" s="14"/>
      <c r="K38" s="14"/>
      <c r="L38" s="21" t="s">
        <v>73</v>
      </c>
      <c r="M38" s="21" t="s">
        <v>73</v>
      </c>
      <c r="N38" s="107">
        <f t="shared" si="0"/>
        <v>0</v>
      </c>
      <c r="O38" s="174">
        <f t="shared" si="1"/>
        <v>0</v>
      </c>
    </row>
    <row r="39" spans="1:15" ht="15.75" customHeight="1" x14ac:dyDescent="0.3">
      <c r="A39" s="88">
        <v>45328</v>
      </c>
      <c r="B39" s="158">
        <v>0</v>
      </c>
      <c r="C39" s="14" t="s">
        <v>57</v>
      </c>
      <c r="D39" s="103" t="s">
        <v>13</v>
      </c>
      <c r="E39" s="14" t="s">
        <v>57</v>
      </c>
      <c r="F39" s="21" t="s">
        <v>58</v>
      </c>
      <c r="G39" s="103" t="s">
        <v>13</v>
      </c>
      <c r="H39" s="14" t="s">
        <v>13</v>
      </c>
      <c r="I39" s="110" t="s">
        <v>13</v>
      </c>
      <c r="J39" s="14"/>
      <c r="K39" s="14"/>
      <c r="L39" s="21" t="s">
        <v>73</v>
      </c>
      <c r="M39" s="21" t="s">
        <v>73</v>
      </c>
      <c r="N39" s="107">
        <f t="shared" si="0"/>
        <v>0</v>
      </c>
      <c r="O39" s="174">
        <f t="shared" si="1"/>
        <v>0</v>
      </c>
    </row>
    <row r="40" spans="1:15" ht="15.75" customHeight="1" x14ac:dyDescent="0.3">
      <c r="A40" s="88">
        <v>45329</v>
      </c>
      <c r="B40" s="158">
        <v>0</v>
      </c>
      <c r="C40" s="14" t="s">
        <v>57</v>
      </c>
      <c r="D40" s="103" t="s">
        <v>13</v>
      </c>
      <c r="E40" s="14" t="s">
        <v>57</v>
      </c>
      <c r="F40" s="21" t="s">
        <v>58</v>
      </c>
      <c r="G40" s="103" t="s">
        <v>13</v>
      </c>
      <c r="H40" s="14" t="s">
        <v>13</v>
      </c>
      <c r="I40" s="110" t="s">
        <v>13</v>
      </c>
      <c r="J40" s="14"/>
      <c r="K40" s="14"/>
      <c r="L40" s="21" t="s">
        <v>73</v>
      </c>
      <c r="M40" s="21" t="s">
        <v>73</v>
      </c>
      <c r="N40" s="107">
        <f t="shared" si="0"/>
        <v>0</v>
      </c>
      <c r="O40" s="174">
        <f t="shared" si="1"/>
        <v>0</v>
      </c>
    </row>
    <row r="41" spans="1:15" ht="15.75" customHeight="1" x14ac:dyDescent="0.3">
      <c r="A41" s="88">
        <v>45330</v>
      </c>
      <c r="B41" s="158">
        <v>0</v>
      </c>
      <c r="C41" s="14" t="s">
        <v>57</v>
      </c>
      <c r="D41" s="103" t="s">
        <v>13</v>
      </c>
      <c r="E41" s="14" t="s">
        <v>57</v>
      </c>
      <c r="F41" s="21" t="s">
        <v>58</v>
      </c>
      <c r="G41" s="103" t="s">
        <v>13</v>
      </c>
      <c r="H41" s="14" t="s">
        <v>13</v>
      </c>
      <c r="I41" s="110" t="s">
        <v>13</v>
      </c>
      <c r="J41" s="14"/>
      <c r="K41" s="14"/>
      <c r="L41" s="21" t="s">
        <v>73</v>
      </c>
      <c r="M41" s="21" t="s">
        <v>73</v>
      </c>
      <c r="N41" s="107">
        <f t="shared" si="0"/>
        <v>0</v>
      </c>
      <c r="O41" s="174">
        <f t="shared" si="1"/>
        <v>0</v>
      </c>
    </row>
    <row r="42" spans="1:15" ht="15.75" customHeight="1" x14ac:dyDescent="0.3">
      <c r="A42" s="88">
        <v>45331</v>
      </c>
      <c r="B42" s="158">
        <v>0</v>
      </c>
      <c r="C42" s="14" t="s">
        <v>57</v>
      </c>
      <c r="D42" s="103" t="s">
        <v>13</v>
      </c>
      <c r="E42" s="14" t="s">
        <v>57</v>
      </c>
      <c r="F42" s="21" t="s">
        <v>58</v>
      </c>
      <c r="G42" s="103" t="s">
        <v>13</v>
      </c>
      <c r="H42" s="14" t="s">
        <v>13</v>
      </c>
      <c r="I42" s="110" t="s">
        <v>13</v>
      </c>
      <c r="J42" s="14"/>
      <c r="K42" s="14"/>
      <c r="L42" s="21" t="s">
        <v>73</v>
      </c>
      <c r="M42" s="21" t="s">
        <v>73</v>
      </c>
      <c r="N42" s="107">
        <f t="shared" si="0"/>
        <v>0</v>
      </c>
      <c r="O42" s="174">
        <f t="shared" si="1"/>
        <v>0</v>
      </c>
    </row>
    <row r="43" spans="1:15" ht="15.75" customHeight="1" x14ac:dyDescent="0.3">
      <c r="A43" s="88">
        <v>45332</v>
      </c>
      <c r="B43" s="158">
        <v>0</v>
      </c>
      <c r="C43" s="14" t="s">
        <v>57</v>
      </c>
      <c r="D43" s="103" t="s">
        <v>13</v>
      </c>
      <c r="E43" s="14" t="s">
        <v>57</v>
      </c>
      <c r="F43" s="21" t="s">
        <v>58</v>
      </c>
      <c r="G43" s="103" t="s">
        <v>13</v>
      </c>
      <c r="H43" s="14" t="s">
        <v>13</v>
      </c>
      <c r="I43" s="110" t="s">
        <v>13</v>
      </c>
      <c r="J43" s="14"/>
      <c r="K43" s="14"/>
      <c r="L43" s="21" t="s">
        <v>73</v>
      </c>
      <c r="M43" s="21" t="s">
        <v>73</v>
      </c>
      <c r="N43" s="107">
        <f t="shared" si="0"/>
        <v>0</v>
      </c>
      <c r="O43" s="174">
        <f t="shared" si="1"/>
        <v>0</v>
      </c>
    </row>
    <row r="44" spans="1:15" ht="15.75" customHeight="1" x14ac:dyDescent="0.3">
      <c r="A44" s="88">
        <v>45333</v>
      </c>
      <c r="B44" s="158">
        <v>0</v>
      </c>
      <c r="C44" s="14" t="s">
        <v>57</v>
      </c>
      <c r="D44" s="103" t="s">
        <v>13</v>
      </c>
      <c r="E44" s="14" t="s">
        <v>57</v>
      </c>
      <c r="F44" s="21" t="s">
        <v>58</v>
      </c>
      <c r="G44" s="103" t="s">
        <v>13</v>
      </c>
      <c r="H44" s="14" t="s">
        <v>13</v>
      </c>
      <c r="I44" s="110" t="s">
        <v>13</v>
      </c>
      <c r="J44" s="14"/>
      <c r="K44" s="14"/>
      <c r="L44" s="21" t="s">
        <v>73</v>
      </c>
      <c r="M44" s="21" t="s">
        <v>73</v>
      </c>
      <c r="N44" s="107">
        <f t="shared" si="0"/>
        <v>0</v>
      </c>
      <c r="O44" s="174">
        <f t="shared" si="1"/>
        <v>0</v>
      </c>
    </row>
    <row r="45" spans="1:15" ht="15.75" customHeight="1" x14ac:dyDescent="0.3">
      <c r="A45" s="88">
        <v>45334</v>
      </c>
      <c r="B45" s="158">
        <v>0</v>
      </c>
      <c r="C45" s="14" t="s">
        <v>57</v>
      </c>
      <c r="D45" s="103" t="s">
        <v>13</v>
      </c>
      <c r="E45" s="14" t="s">
        <v>57</v>
      </c>
      <c r="F45" s="21" t="s">
        <v>58</v>
      </c>
      <c r="G45" s="103" t="s">
        <v>13</v>
      </c>
      <c r="H45" s="14" t="s">
        <v>13</v>
      </c>
      <c r="I45" s="110" t="s">
        <v>13</v>
      </c>
      <c r="J45" s="14"/>
      <c r="K45" s="14"/>
      <c r="L45" s="21" t="s">
        <v>73</v>
      </c>
      <c r="M45" s="21" t="s">
        <v>73</v>
      </c>
      <c r="N45" s="107">
        <f t="shared" si="0"/>
        <v>0</v>
      </c>
      <c r="O45" s="174">
        <f t="shared" si="1"/>
        <v>0</v>
      </c>
    </row>
    <row r="46" spans="1:15" ht="15.75" customHeight="1" x14ac:dyDescent="0.3">
      <c r="A46" s="88">
        <v>45335</v>
      </c>
      <c r="B46" s="158">
        <v>0</v>
      </c>
      <c r="C46" s="14" t="s">
        <v>57</v>
      </c>
      <c r="D46" s="103" t="s">
        <v>13</v>
      </c>
      <c r="E46" s="14" t="s">
        <v>57</v>
      </c>
      <c r="F46" s="21" t="s">
        <v>58</v>
      </c>
      <c r="G46" s="103" t="s">
        <v>13</v>
      </c>
      <c r="H46" s="14" t="s">
        <v>13</v>
      </c>
      <c r="I46" s="110" t="s">
        <v>13</v>
      </c>
      <c r="J46" s="14"/>
      <c r="K46" s="14"/>
      <c r="L46" s="21" t="s">
        <v>73</v>
      </c>
      <c r="M46" s="21" t="s">
        <v>73</v>
      </c>
      <c r="N46" s="107">
        <f t="shared" si="0"/>
        <v>0</v>
      </c>
      <c r="O46" s="174">
        <f t="shared" si="1"/>
        <v>0</v>
      </c>
    </row>
    <row r="47" spans="1:15" ht="15.75" customHeight="1" x14ac:dyDescent="0.3">
      <c r="A47" s="88">
        <v>45336</v>
      </c>
      <c r="B47" s="158">
        <v>0</v>
      </c>
      <c r="C47" s="14" t="s">
        <v>57</v>
      </c>
      <c r="D47" s="103" t="s">
        <v>13</v>
      </c>
      <c r="E47" s="14" t="s">
        <v>57</v>
      </c>
      <c r="F47" s="21" t="s">
        <v>58</v>
      </c>
      <c r="G47" s="103" t="s">
        <v>13</v>
      </c>
      <c r="H47" s="14" t="s">
        <v>13</v>
      </c>
      <c r="I47" s="110" t="s">
        <v>13</v>
      </c>
      <c r="J47" s="14"/>
      <c r="K47" s="14"/>
      <c r="L47" s="21" t="s">
        <v>73</v>
      </c>
      <c r="M47" s="21" t="s">
        <v>73</v>
      </c>
      <c r="N47" s="107">
        <f t="shared" si="0"/>
        <v>0</v>
      </c>
      <c r="O47" s="174">
        <f t="shared" si="1"/>
        <v>0</v>
      </c>
    </row>
    <row r="48" spans="1:15" ht="15.75" customHeight="1" x14ac:dyDescent="0.3">
      <c r="A48" s="88">
        <v>45337</v>
      </c>
      <c r="B48" s="158">
        <v>0</v>
      </c>
      <c r="C48" s="14" t="s">
        <v>57</v>
      </c>
      <c r="D48" s="103" t="s">
        <v>13</v>
      </c>
      <c r="E48" s="14" t="s">
        <v>57</v>
      </c>
      <c r="F48" s="21" t="s">
        <v>58</v>
      </c>
      <c r="G48" s="103" t="s">
        <v>13</v>
      </c>
      <c r="H48" s="14" t="s">
        <v>13</v>
      </c>
      <c r="I48" s="110" t="s">
        <v>13</v>
      </c>
      <c r="J48" s="14"/>
      <c r="K48" s="14"/>
      <c r="L48" s="21" t="s">
        <v>73</v>
      </c>
      <c r="M48" s="21" t="s">
        <v>73</v>
      </c>
      <c r="N48" s="107">
        <f t="shared" si="0"/>
        <v>0</v>
      </c>
      <c r="O48" s="174">
        <f t="shared" si="1"/>
        <v>0</v>
      </c>
    </row>
    <row r="49" spans="1:15" ht="15.75" customHeight="1" x14ac:dyDescent="0.3">
      <c r="A49" s="88">
        <v>45338</v>
      </c>
      <c r="B49" s="158">
        <v>0</v>
      </c>
      <c r="C49" s="14" t="s">
        <v>57</v>
      </c>
      <c r="D49" s="103" t="s">
        <v>13</v>
      </c>
      <c r="E49" s="14" t="s">
        <v>57</v>
      </c>
      <c r="F49" s="21" t="s">
        <v>58</v>
      </c>
      <c r="G49" s="103" t="s">
        <v>13</v>
      </c>
      <c r="H49" s="14" t="s">
        <v>13</v>
      </c>
      <c r="I49" s="110" t="s">
        <v>13</v>
      </c>
      <c r="J49" s="14"/>
      <c r="K49" s="14"/>
      <c r="L49" s="21" t="s">
        <v>73</v>
      </c>
      <c r="M49" s="21" t="s">
        <v>73</v>
      </c>
      <c r="N49" s="107">
        <f t="shared" si="0"/>
        <v>0</v>
      </c>
      <c r="O49" s="174">
        <f t="shared" si="1"/>
        <v>0</v>
      </c>
    </row>
    <row r="50" spans="1:15" ht="15.75" customHeight="1" x14ac:dyDescent="0.3">
      <c r="A50" s="88">
        <v>45339</v>
      </c>
      <c r="B50" s="158">
        <v>0</v>
      </c>
      <c r="C50" s="14" t="s">
        <v>57</v>
      </c>
      <c r="D50" s="103" t="s">
        <v>13</v>
      </c>
      <c r="E50" s="14" t="s">
        <v>57</v>
      </c>
      <c r="F50" s="21" t="s">
        <v>58</v>
      </c>
      <c r="G50" s="103" t="s">
        <v>13</v>
      </c>
      <c r="H50" s="14" t="s">
        <v>13</v>
      </c>
      <c r="I50" s="110" t="s">
        <v>13</v>
      </c>
      <c r="J50" s="14"/>
      <c r="K50" s="14"/>
      <c r="L50" s="21" t="s">
        <v>73</v>
      </c>
      <c r="M50" s="21" t="s">
        <v>73</v>
      </c>
      <c r="N50" s="107">
        <f t="shared" si="0"/>
        <v>0</v>
      </c>
      <c r="O50" s="174">
        <f t="shared" si="1"/>
        <v>0</v>
      </c>
    </row>
    <row r="51" spans="1:15" ht="15.75" customHeight="1" x14ac:dyDescent="0.3">
      <c r="A51" s="88">
        <v>45340</v>
      </c>
      <c r="B51" s="158">
        <v>0</v>
      </c>
      <c r="C51" s="14" t="s">
        <v>57</v>
      </c>
      <c r="D51" s="103" t="s">
        <v>13</v>
      </c>
      <c r="E51" s="14" t="s">
        <v>57</v>
      </c>
      <c r="F51" s="21" t="s">
        <v>58</v>
      </c>
      <c r="G51" s="103" t="s">
        <v>13</v>
      </c>
      <c r="H51" s="14" t="s">
        <v>13</v>
      </c>
      <c r="I51" s="110" t="s">
        <v>13</v>
      </c>
      <c r="J51" s="14"/>
      <c r="K51" s="14"/>
      <c r="L51" s="21" t="s">
        <v>73</v>
      </c>
      <c r="M51" s="21" t="s">
        <v>73</v>
      </c>
      <c r="N51" s="107">
        <f t="shared" si="0"/>
        <v>0</v>
      </c>
      <c r="O51" s="174">
        <f t="shared" si="1"/>
        <v>0</v>
      </c>
    </row>
    <row r="52" spans="1:15" ht="15.75" customHeight="1" x14ac:dyDescent="0.3">
      <c r="A52" s="88">
        <v>45341</v>
      </c>
      <c r="B52" s="158">
        <v>0</v>
      </c>
      <c r="C52" s="14" t="s">
        <v>57</v>
      </c>
      <c r="D52" s="103" t="s">
        <v>13</v>
      </c>
      <c r="E52" s="14" t="s">
        <v>57</v>
      </c>
      <c r="F52" s="21" t="s">
        <v>58</v>
      </c>
      <c r="G52" s="103" t="s">
        <v>13</v>
      </c>
      <c r="H52" s="14" t="s">
        <v>13</v>
      </c>
      <c r="I52" s="110" t="s">
        <v>13</v>
      </c>
      <c r="J52" s="14"/>
      <c r="K52" s="14"/>
      <c r="L52" s="21" t="s">
        <v>73</v>
      </c>
      <c r="M52" s="21" t="s">
        <v>73</v>
      </c>
      <c r="N52" s="107">
        <f t="shared" si="0"/>
        <v>0</v>
      </c>
      <c r="O52" s="174">
        <f t="shared" si="1"/>
        <v>0</v>
      </c>
    </row>
    <row r="53" spans="1:15" ht="15.75" customHeight="1" x14ac:dyDescent="0.3">
      <c r="A53" s="88">
        <v>45342</v>
      </c>
      <c r="B53" s="158">
        <v>0</v>
      </c>
      <c r="C53" s="14" t="s">
        <v>57</v>
      </c>
      <c r="D53" s="103" t="s">
        <v>13</v>
      </c>
      <c r="E53" s="14" t="s">
        <v>57</v>
      </c>
      <c r="F53" s="21" t="s">
        <v>58</v>
      </c>
      <c r="G53" s="103" t="s">
        <v>13</v>
      </c>
      <c r="H53" s="14" t="s">
        <v>13</v>
      </c>
      <c r="I53" s="110" t="s">
        <v>13</v>
      </c>
      <c r="J53" s="14"/>
      <c r="K53" s="14"/>
      <c r="L53" s="21" t="s">
        <v>73</v>
      </c>
      <c r="M53" s="21" t="s">
        <v>73</v>
      </c>
      <c r="N53" s="107">
        <f t="shared" si="0"/>
        <v>0</v>
      </c>
      <c r="O53" s="174">
        <f t="shared" si="1"/>
        <v>0</v>
      </c>
    </row>
    <row r="54" spans="1:15" ht="15.75" customHeight="1" x14ac:dyDescent="0.3">
      <c r="A54" s="88">
        <v>45343</v>
      </c>
      <c r="B54" s="158">
        <v>0</v>
      </c>
      <c r="C54" s="14" t="s">
        <v>57</v>
      </c>
      <c r="D54" s="103" t="s">
        <v>13</v>
      </c>
      <c r="E54" s="14" t="s">
        <v>57</v>
      </c>
      <c r="F54" s="21" t="s">
        <v>58</v>
      </c>
      <c r="G54" s="103" t="s">
        <v>13</v>
      </c>
      <c r="H54" s="14" t="s">
        <v>13</v>
      </c>
      <c r="I54" s="110" t="s">
        <v>13</v>
      </c>
      <c r="J54" s="14"/>
      <c r="K54" s="14"/>
      <c r="L54" s="21" t="s">
        <v>73</v>
      </c>
      <c r="M54" s="21" t="s">
        <v>73</v>
      </c>
      <c r="N54" s="107">
        <f t="shared" si="0"/>
        <v>0</v>
      </c>
      <c r="O54" s="174">
        <f t="shared" si="1"/>
        <v>0</v>
      </c>
    </row>
    <row r="55" spans="1:15" ht="15.75" customHeight="1" x14ac:dyDescent="0.3">
      <c r="A55" s="88">
        <v>45344</v>
      </c>
      <c r="B55" s="89">
        <v>0</v>
      </c>
      <c r="C55" s="14" t="s">
        <v>57</v>
      </c>
      <c r="D55" s="103" t="s">
        <v>13</v>
      </c>
      <c r="E55" s="14" t="s">
        <v>57</v>
      </c>
      <c r="F55" s="21" t="s">
        <v>58</v>
      </c>
      <c r="G55" s="103" t="s">
        <v>13</v>
      </c>
      <c r="H55" s="14" t="s">
        <v>13</v>
      </c>
      <c r="I55" s="110" t="s">
        <v>13</v>
      </c>
      <c r="J55" s="14"/>
      <c r="K55" s="14"/>
      <c r="L55" s="21" t="s">
        <v>73</v>
      </c>
      <c r="M55" s="21" t="s">
        <v>73</v>
      </c>
      <c r="N55" s="107">
        <f t="shared" si="0"/>
        <v>0</v>
      </c>
      <c r="O55" s="174">
        <f t="shared" si="1"/>
        <v>0</v>
      </c>
    </row>
    <row r="56" spans="1:15" ht="15.75" customHeight="1" x14ac:dyDescent="0.3">
      <c r="A56" s="88">
        <v>45345</v>
      </c>
      <c r="B56" s="89">
        <v>0</v>
      </c>
      <c r="C56" s="14" t="s">
        <v>57</v>
      </c>
      <c r="D56" s="103" t="s">
        <v>13</v>
      </c>
      <c r="E56" s="14" t="s">
        <v>57</v>
      </c>
      <c r="F56" s="21" t="s">
        <v>58</v>
      </c>
      <c r="G56" s="103" t="s">
        <v>13</v>
      </c>
      <c r="H56" s="14" t="s">
        <v>13</v>
      </c>
      <c r="I56" s="110" t="s">
        <v>13</v>
      </c>
      <c r="J56" s="14"/>
      <c r="K56" s="14"/>
      <c r="L56" s="21" t="s">
        <v>73</v>
      </c>
      <c r="M56" s="21" t="s">
        <v>73</v>
      </c>
      <c r="N56" s="107">
        <f t="shared" si="0"/>
        <v>0</v>
      </c>
      <c r="O56" s="174">
        <f t="shared" si="1"/>
        <v>0</v>
      </c>
    </row>
    <row r="57" spans="1:15" ht="15.75" customHeight="1" x14ac:dyDescent="0.3">
      <c r="A57" s="88">
        <v>45346</v>
      </c>
      <c r="B57" s="89">
        <v>0</v>
      </c>
      <c r="C57" s="14" t="s">
        <v>57</v>
      </c>
      <c r="D57" s="103" t="s">
        <v>13</v>
      </c>
      <c r="E57" s="14" t="s">
        <v>57</v>
      </c>
      <c r="F57" s="21" t="s">
        <v>58</v>
      </c>
      <c r="G57" s="103" t="s">
        <v>13</v>
      </c>
      <c r="H57" s="14" t="s">
        <v>13</v>
      </c>
      <c r="I57" s="110" t="s">
        <v>13</v>
      </c>
      <c r="J57" s="14"/>
      <c r="K57" s="14"/>
      <c r="L57" s="21" t="s">
        <v>73</v>
      </c>
      <c r="M57" s="21" t="s">
        <v>73</v>
      </c>
      <c r="N57" s="107">
        <f t="shared" si="0"/>
        <v>0</v>
      </c>
      <c r="O57" s="174">
        <f t="shared" si="1"/>
        <v>0</v>
      </c>
    </row>
    <row r="58" spans="1:15" ht="15.75" customHeight="1" x14ac:dyDescent="0.3">
      <c r="A58" s="88">
        <v>45347</v>
      </c>
      <c r="B58" s="89">
        <v>0</v>
      </c>
      <c r="C58" s="14" t="s">
        <v>57</v>
      </c>
      <c r="D58" s="103" t="s">
        <v>13</v>
      </c>
      <c r="E58" s="14" t="s">
        <v>57</v>
      </c>
      <c r="F58" s="21" t="s">
        <v>58</v>
      </c>
      <c r="G58" s="103" t="s">
        <v>13</v>
      </c>
      <c r="H58" s="14" t="s">
        <v>13</v>
      </c>
      <c r="I58" s="110" t="s">
        <v>13</v>
      </c>
      <c r="J58" s="14"/>
      <c r="K58" s="14"/>
      <c r="L58" s="21" t="s">
        <v>73</v>
      </c>
      <c r="M58" s="21" t="s">
        <v>73</v>
      </c>
      <c r="N58" s="107">
        <f t="shared" si="0"/>
        <v>0</v>
      </c>
      <c r="O58" s="174">
        <f t="shared" si="1"/>
        <v>0</v>
      </c>
    </row>
    <row r="59" spans="1:15" ht="15.75" customHeight="1" x14ac:dyDescent="0.3">
      <c r="A59" s="88">
        <v>45348</v>
      </c>
      <c r="B59" s="89">
        <v>0</v>
      </c>
      <c r="C59" s="14" t="s">
        <v>57</v>
      </c>
      <c r="D59" s="14">
        <v>0</v>
      </c>
      <c r="E59" s="14" t="s">
        <v>57</v>
      </c>
      <c r="F59" s="21" t="s">
        <v>58</v>
      </c>
      <c r="G59" s="103" t="s">
        <v>13</v>
      </c>
      <c r="H59" s="14" t="s">
        <v>13</v>
      </c>
      <c r="I59" s="110" t="s">
        <v>13</v>
      </c>
      <c r="J59" s="14"/>
      <c r="K59" s="14"/>
      <c r="L59" s="21" t="s">
        <v>73</v>
      </c>
      <c r="M59" s="21" t="s">
        <v>73</v>
      </c>
      <c r="N59" s="107">
        <f t="shared" si="0"/>
        <v>0</v>
      </c>
      <c r="O59" s="174">
        <f t="shared" si="1"/>
        <v>0</v>
      </c>
    </row>
    <row r="60" spans="1:15" ht="15.75" customHeight="1" x14ac:dyDescent="0.3">
      <c r="A60" s="88">
        <v>45349</v>
      </c>
      <c r="B60" s="89">
        <v>0</v>
      </c>
      <c r="C60" s="14" t="s">
        <v>57</v>
      </c>
      <c r="D60" s="14">
        <v>0</v>
      </c>
      <c r="E60" s="14" t="s">
        <v>57</v>
      </c>
      <c r="F60" s="21" t="s">
        <v>58</v>
      </c>
      <c r="G60" s="103" t="s">
        <v>13</v>
      </c>
      <c r="H60" s="14" t="s">
        <v>13</v>
      </c>
      <c r="I60" s="110" t="s">
        <v>13</v>
      </c>
      <c r="J60" s="14"/>
      <c r="K60" s="14"/>
      <c r="L60" s="21" t="s">
        <v>73</v>
      </c>
      <c r="M60" s="21" t="s">
        <v>73</v>
      </c>
      <c r="N60" s="107">
        <f t="shared" si="0"/>
        <v>0</v>
      </c>
      <c r="O60" s="174">
        <f t="shared" si="1"/>
        <v>0</v>
      </c>
    </row>
    <row r="61" spans="1:15" ht="15.75" customHeight="1" x14ac:dyDescent="0.3">
      <c r="A61" s="88">
        <v>45350</v>
      </c>
      <c r="B61" s="89">
        <v>0</v>
      </c>
      <c r="C61" s="14" t="s">
        <v>57</v>
      </c>
      <c r="D61" s="14">
        <v>0</v>
      </c>
      <c r="E61" s="14" t="s">
        <v>57</v>
      </c>
      <c r="F61" s="21" t="s">
        <v>58</v>
      </c>
      <c r="G61" s="103" t="s">
        <v>13</v>
      </c>
      <c r="H61" s="14" t="s">
        <v>13</v>
      </c>
      <c r="I61" s="110" t="s">
        <v>13</v>
      </c>
      <c r="J61" s="14"/>
      <c r="K61" s="14"/>
      <c r="L61" s="21" t="s">
        <v>73</v>
      </c>
      <c r="M61" s="21" t="s">
        <v>73</v>
      </c>
      <c r="N61" s="107">
        <f t="shared" si="0"/>
        <v>0</v>
      </c>
      <c r="O61" s="174">
        <f t="shared" si="1"/>
        <v>0</v>
      </c>
    </row>
    <row r="62" spans="1:15" ht="15.75" customHeight="1" x14ac:dyDescent="0.3">
      <c r="A62" s="88">
        <v>45351</v>
      </c>
      <c r="B62" s="89">
        <v>0</v>
      </c>
      <c r="C62" s="14" t="s">
        <v>57</v>
      </c>
      <c r="D62" s="14">
        <v>0</v>
      </c>
      <c r="E62" s="14" t="s">
        <v>57</v>
      </c>
      <c r="F62" s="21" t="s">
        <v>58</v>
      </c>
      <c r="G62" s="103" t="s">
        <v>13</v>
      </c>
      <c r="H62" s="14" t="s">
        <v>13</v>
      </c>
      <c r="I62" s="110" t="s">
        <v>13</v>
      </c>
      <c r="J62" s="14"/>
      <c r="K62" s="14"/>
      <c r="L62" s="21" t="s">
        <v>73</v>
      </c>
      <c r="M62" s="21" t="s">
        <v>73</v>
      </c>
      <c r="N62" s="107">
        <f t="shared" si="0"/>
        <v>0</v>
      </c>
      <c r="O62" s="174">
        <f t="shared" si="1"/>
        <v>0</v>
      </c>
    </row>
    <row r="63" spans="1:15" ht="15.75" customHeight="1" x14ac:dyDescent="0.3">
      <c r="A63" s="88">
        <v>45352</v>
      </c>
      <c r="B63" s="89">
        <v>0</v>
      </c>
      <c r="C63" s="14" t="s">
        <v>57</v>
      </c>
      <c r="D63" s="14">
        <v>0</v>
      </c>
      <c r="E63" s="14" t="s">
        <v>57</v>
      </c>
      <c r="F63" s="21" t="s">
        <v>58</v>
      </c>
      <c r="G63" s="103" t="s">
        <v>13</v>
      </c>
      <c r="H63" s="14" t="s">
        <v>13</v>
      </c>
      <c r="I63" s="110" t="s">
        <v>13</v>
      </c>
      <c r="J63" s="14"/>
      <c r="K63" s="14"/>
      <c r="L63" s="21" t="s">
        <v>73</v>
      </c>
      <c r="M63" s="21" t="s">
        <v>73</v>
      </c>
      <c r="N63" s="107">
        <f t="shared" si="0"/>
        <v>0</v>
      </c>
      <c r="O63" s="174">
        <f t="shared" si="1"/>
        <v>0</v>
      </c>
    </row>
    <row r="64" spans="1:15" ht="15.75" customHeight="1" x14ac:dyDescent="0.3">
      <c r="A64" s="88">
        <v>45353</v>
      </c>
      <c r="B64" s="89">
        <v>0</v>
      </c>
      <c r="C64" s="14" t="s">
        <v>57</v>
      </c>
      <c r="D64" s="14">
        <v>0</v>
      </c>
      <c r="E64" s="14" t="s">
        <v>57</v>
      </c>
      <c r="F64" s="21" t="s">
        <v>58</v>
      </c>
      <c r="G64" s="103" t="s">
        <v>13</v>
      </c>
      <c r="H64" s="14" t="s">
        <v>13</v>
      </c>
      <c r="I64" s="110" t="s">
        <v>13</v>
      </c>
      <c r="J64" s="14"/>
      <c r="K64" s="14"/>
      <c r="L64" s="21" t="s">
        <v>73</v>
      </c>
      <c r="M64" s="21" t="s">
        <v>73</v>
      </c>
      <c r="N64" s="107">
        <f t="shared" si="0"/>
        <v>0</v>
      </c>
      <c r="O64" s="174">
        <f t="shared" si="1"/>
        <v>0</v>
      </c>
    </row>
    <row r="65" spans="1:15" ht="15.75" customHeight="1" x14ac:dyDescent="0.3">
      <c r="A65" s="88">
        <v>45354</v>
      </c>
      <c r="B65" s="89">
        <v>0</v>
      </c>
      <c r="C65" s="14" t="s">
        <v>57</v>
      </c>
      <c r="D65" s="14">
        <v>0</v>
      </c>
      <c r="E65" s="14" t="s">
        <v>57</v>
      </c>
      <c r="F65" s="21" t="s">
        <v>58</v>
      </c>
      <c r="G65" s="103" t="s">
        <v>13</v>
      </c>
      <c r="H65" s="14" t="s">
        <v>13</v>
      </c>
      <c r="I65" s="110" t="s">
        <v>13</v>
      </c>
      <c r="J65" s="14"/>
      <c r="K65" s="14"/>
      <c r="L65" s="21" t="s">
        <v>73</v>
      </c>
      <c r="M65" s="21" t="s">
        <v>73</v>
      </c>
      <c r="N65" s="107">
        <f t="shared" si="0"/>
        <v>0</v>
      </c>
      <c r="O65" s="174">
        <f t="shared" si="1"/>
        <v>0</v>
      </c>
    </row>
    <row r="66" spans="1:15" ht="15.75" customHeight="1" x14ac:dyDescent="0.3">
      <c r="A66" s="88">
        <v>45355</v>
      </c>
      <c r="B66" s="89">
        <v>0</v>
      </c>
      <c r="C66" s="14" t="s">
        <v>57</v>
      </c>
      <c r="D66" s="14">
        <v>0</v>
      </c>
      <c r="E66" s="14" t="s">
        <v>57</v>
      </c>
      <c r="F66" s="21" t="s">
        <v>58</v>
      </c>
      <c r="G66" s="103" t="s">
        <v>13</v>
      </c>
      <c r="H66" s="14" t="s">
        <v>13</v>
      </c>
      <c r="I66" s="110" t="s">
        <v>13</v>
      </c>
      <c r="J66" s="14"/>
      <c r="K66" s="14"/>
      <c r="L66" s="21" t="s">
        <v>73</v>
      </c>
      <c r="M66" s="21" t="s">
        <v>73</v>
      </c>
      <c r="N66" s="107">
        <f t="shared" si="0"/>
        <v>0</v>
      </c>
      <c r="O66" s="174">
        <f t="shared" si="1"/>
        <v>0</v>
      </c>
    </row>
    <row r="67" spans="1:15" ht="15.75" customHeight="1" x14ac:dyDescent="0.3">
      <c r="A67" s="88">
        <v>45356</v>
      </c>
      <c r="B67" s="89">
        <v>0</v>
      </c>
      <c r="C67" s="14" t="s">
        <v>57</v>
      </c>
      <c r="D67" s="14">
        <v>0</v>
      </c>
      <c r="E67" s="14" t="s">
        <v>57</v>
      </c>
      <c r="F67" s="21" t="s">
        <v>58</v>
      </c>
      <c r="G67" s="103" t="s">
        <v>13</v>
      </c>
      <c r="H67" s="14" t="s">
        <v>13</v>
      </c>
      <c r="I67" s="110" t="s">
        <v>13</v>
      </c>
      <c r="J67" s="14"/>
      <c r="K67" s="14"/>
      <c r="L67" s="21" t="s">
        <v>73</v>
      </c>
      <c r="M67" s="21" t="s">
        <v>73</v>
      </c>
      <c r="N67" s="107">
        <f t="shared" ref="N67:N130" si="2">SUM(B67:F67,G67,H67,I67,L67)</f>
        <v>0</v>
      </c>
      <c r="O67" s="174">
        <f t="shared" ref="O67:O130" si="3">SUM(K67,H67,G67,E67,D67,C67,B67,L67)</f>
        <v>0</v>
      </c>
    </row>
    <row r="68" spans="1:15" ht="15.75" customHeight="1" x14ac:dyDescent="0.3">
      <c r="A68" s="88">
        <v>45357</v>
      </c>
      <c r="B68" s="89">
        <v>0</v>
      </c>
      <c r="C68" s="14" t="s">
        <v>57</v>
      </c>
      <c r="D68" s="14">
        <v>0</v>
      </c>
      <c r="E68" s="14" t="s">
        <v>57</v>
      </c>
      <c r="F68" s="21" t="s">
        <v>58</v>
      </c>
      <c r="G68" s="103" t="s">
        <v>13</v>
      </c>
      <c r="H68" s="14" t="s">
        <v>13</v>
      </c>
      <c r="I68" s="110" t="s">
        <v>13</v>
      </c>
      <c r="J68" s="14"/>
      <c r="K68" s="14"/>
      <c r="L68" s="21" t="s">
        <v>73</v>
      </c>
      <c r="M68" s="21" t="s">
        <v>73</v>
      </c>
      <c r="N68" s="107">
        <f t="shared" si="2"/>
        <v>0</v>
      </c>
      <c r="O68" s="174">
        <f t="shared" si="3"/>
        <v>0</v>
      </c>
    </row>
    <row r="69" spans="1:15" ht="15.75" customHeight="1" x14ac:dyDescent="0.3">
      <c r="A69" s="88">
        <v>45358</v>
      </c>
      <c r="B69" s="89">
        <v>0</v>
      </c>
      <c r="C69" s="14" t="s">
        <v>57</v>
      </c>
      <c r="D69" s="14">
        <v>0</v>
      </c>
      <c r="E69" s="14" t="s">
        <v>57</v>
      </c>
      <c r="F69" s="21" t="s">
        <v>58</v>
      </c>
      <c r="G69" s="103" t="s">
        <v>13</v>
      </c>
      <c r="H69" s="14" t="s">
        <v>13</v>
      </c>
      <c r="I69" s="110" t="s">
        <v>13</v>
      </c>
      <c r="J69" s="14"/>
      <c r="K69" s="14"/>
      <c r="L69" s="21" t="s">
        <v>73</v>
      </c>
      <c r="M69" s="21" t="s">
        <v>73</v>
      </c>
      <c r="N69" s="107">
        <f t="shared" si="2"/>
        <v>0</v>
      </c>
      <c r="O69" s="174">
        <f t="shared" si="3"/>
        <v>0</v>
      </c>
    </row>
    <row r="70" spans="1:15" ht="15.75" customHeight="1" x14ac:dyDescent="0.3">
      <c r="A70" s="88">
        <v>45359</v>
      </c>
      <c r="B70" s="89">
        <v>0</v>
      </c>
      <c r="C70" s="14" t="s">
        <v>57</v>
      </c>
      <c r="D70" s="14">
        <v>0</v>
      </c>
      <c r="E70" s="14" t="s">
        <v>57</v>
      </c>
      <c r="F70" s="21" t="s">
        <v>58</v>
      </c>
      <c r="G70" s="103" t="s">
        <v>13</v>
      </c>
      <c r="H70" s="14" t="s">
        <v>13</v>
      </c>
      <c r="I70" s="110" t="s">
        <v>13</v>
      </c>
      <c r="J70" s="14"/>
      <c r="K70" s="14"/>
      <c r="L70" s="21" t="s">
        <v>73</v>
      </c>
      <c r="M70" s="21" t="s">
        <v>73</v>
      </c>
      <c r="N70" s="107">
        <f t="shared" si="2"/>
        <v>0</v>
      </c>
      <c r="O70" s="174">
        <f t="shared" si="3"/>
        <v>0</v>
      </c>
    </row>
    <row r="71" spans="1:15" ht="15.75" customHeight="1" x14ac:dyDescent="0.3">
      <c r="A71" s="88">
        <v>45360</v>
      </c>
      <c r="B71" s="89">
        <v>0</v>
      </c>
      <c r="C71" s="14" t="s">
        <v>57</v>
      </c>
      <c r="D71" s="14">
        <v>0</v>
      </c>
      <c r="E71" s="14" t="s">
        <v>57</v>
      </c>
      <c r="F71" s="21" t="s">
        <v>58</v>
      </c>
      <c r="G71" s="103" t="s">
        <v>13</v>
      </c>
      <c r="H71" s="14" t="s">
        <v>13</v>
      </c>
      <c r="I71" s="110" t="s">
        <v>13</v>
      </c>
      <c r="J71" s="14"/>
      <c r="K71" s="14"/>
      <c r="L71" s="21" t="s">
        <v>73</v>
      </c>
      <c r="M71" s="21" t="s">
        <v>73</v>
      </c>
      <c r="N71" s="107">
        <f t="shared" si="2"/>
        <v>0</v>
      </c>
      <c r="O71" s="174">
        <f t="shared" si="3"/>
        <v>0</v>
      </c>
    </row>
    <row r="72" spans="1:15" ht="15.75" customHeight="1" x14ac:dyDescent="0.3">
      <c r="A72" s="88">
        <v>45361</v>
      </c>
      <c r="B72" s="89">
        <v>0</v>
      </c>
      <c r="C72" s="14" t="s">
        <v>57</v>
      </c>
      <c r="D72" s="14">
        <v>0</v>
      </c>
      <c r="E72" s="14" t="s">
        <v>57</v>
      </c>
      <c r="F72" s="21" t="s">
        <v>58</v>
      </c>
      <c r="G72" s="103" t="s">
        <v>13</v>
      </c>
      <c r="H72" s="14" t="s">
        <v>13</v>
      </c>
      <c r="I72" s="110" t="s">
        <v>13</v>
      </c>
      <c r="J72" s="14"/>
      <c r="K72" s="14"/>
      <c r="L72" s="21" t="s">
        <v>73</v>
      </c>
      <c r="M72" s="21" t="s">
        <v>73</v>
      </c>
      <c r="N72" s="107">
        <f t="shared" si="2"/>
        <v>0</v>
      </c>
      <c r="O72" s="174">
        <f t="shared" si="3"/>
        <v>0</v>
      </c>
    </row>
    <row r="73" spans="1:15" ht="15.75" customHeight="1" x14ac:dyDescent="0.3">
      <c r="A73" s="88">
        <v>45362</v>
      </c>
      <c r="B73" s="89">
        <v>0</v>
      </c>
      <c r="C73" s="14" t="s">
        <v>57</v>
      </c>
      <c r="D73" s="14">
        <v>0</v>
      </c>
      <c r="E73" s="14" t="s">
        <v>57</v>
      </c>
      <c r="F73" s="21" t="s">
        <v>58</v>
      </c>
      <c r="G73" s="103" t="s">
        <v>13</v>
      </c>
      <c r="H73" s="14" t="s">
        <v>13</v>
      </c>
      <c r="I73" s="110" t="s">
        <v>13</v>
      </c>
      <c r="J73" s="14"/>
      <c r="K73" s="14"/>
      <c r="L73" s="21" t="s">
        <v>73</v>
      </c>
      <c r="M73" s="21" t="s">
        <v>73</v>
      </c>
      <c r="N73" s="107">
        <f t="shared" si="2"/>
        <v>0</v>
      </c>
      <c r="O73" s="174">
        <f t="shared" si="3"/>
        <v>0</v>
      </c>
    </row>
    <row r="74" spans="1:15" ht="15.75" customHeight="1" x14ac:dyDescent="0.3">
      <c r="A74" s="88">
        <v>45363</v>
      </c>
      <c r="B74" s="89">
        <v>0</v>
      </c>
      <c r="C74" s="14" t="s">
        <v>57</v>
      </c>
      <c r="D74" s="14">
        <v>0</v>
      </c>
      <c r="E74" s="14" t="s">
        <v>57</v>
      </c>
      <c r="F74" s="21" t="s">
        <v>58</v>
      </c>
      <c r="G74" s="103" t="s">
        <v>13</v>
      </c>
      <c r="H74" s="14" t="s">
        <v>13</v>
      </c>
      <c r="I74" s="110" t="s">
        <v>13</v>
      </c>
      <c r="J74" s="14"/>
      <c r="K74" s="14"/>
      <c r="L74" s="21" t="s">
        <v>73</v>
      </c>
      <c r="M74" s="21" t="s">
        <v>73</v>
      </c>
      <c r="N74" s="107">
        <f t="shared" si="2"/>
        <v>0</v>
      </c>
      <c r="O74" s="174">
        <f t="shared" si="3"/>
        <v>0</v>
      </c>
    </row>
    <row r="75" spans="1:15" ht="15.75" customHeight="1" x14ac:dyDescent="0.3">
      <c r="A75" s="88">
        <v>45364</v>
      </c>
      <c r="B75" s="89">
        <v>0</v>
      </c>
      <c r="C75" s="14" t="s">
        <v>57</v>
      </c>
      <c r="D75" s="14">
        <v>0</v>
      </c>
      <c r="E75" s="14" t="s">
        <v>57</v>
      </c>
      <c r="F75" s="21" t="s">
        <v>58</v>
      </c>
      <c r="G75" s="103" t="s">
        <v>13</v>
      </c>
      <c r="H75" s="14" t="s">
        <v>13</v>
      </c>
      <c r="I75" s="110" t="s">
        <v>13</v>
      </c>
      <c r="J75" s="14"/>
      <c r="K75" s="14"/>
      <c r="L75" s="21" t="s">
        <v>73</v>
      </c>
      <c r="M75" s="21" t="s">
        <v>73</v>
      </c>
      <c r="N75" s="107">
        <f t="shared" si="2"/>
        <v>0</v>
      </c>
      <c r="O75" s="174">
        <f t="shared" si="3"/>
        <v>0</v>
      </c>
    </row>
    <row r="76" spans="1:15" ht="15.75" customHeight="1" x14ac:dyDescent="0.3">
      <c r="A76" s="88">
        <v>45365</v>
      </c>
      <c r="B76" s="89">
        <v>0</v>
      </c>
      <c r="C76" s="14" t="s">
        <v>57</v>
      </c>
      <c r="D76" s="14">
        <v>0</v>
      </c>
      <c r="E76" s="14" t="s">
        <v>57</v>
      </c>
      <c r="F76" s="21" t="s">
        <v>58</v>
      </c>
      <c r="G76" s="103" t="s">
        <v>13</v>
      </c>
      <c r="H76" s="14" t="s">
        <v>13</v>
      </c>
      <c r="I76" s="110" t="s">
        <v>13</v>
      </c>
      <c r="J76" s="14"/>
      <c r="K76" s="14"/>
      <c r="L76" s="21" t="s">
        <v>73</v>
      </c>
      <c r="M76" s="21" t="s">
        <v>73</v>
      </c>
      <c r="N76" s="107">
        <f t="shared" si="2"/>
        <v>0</v>
      </c>
      <c r="O76" s="174">
        <f t="shared" si="3"/>
        <v>0</v>
      </c>
    </row>
    <row r="77" spans="1:15" ht="15.75" customHeight="1" x14ac:dyDescent="0.3">
      <c r="A77" s="88">
        <v>45366</v>
      </c>
      <c r="B77" s="89">
        <v>0</v>
      </c>
      <c r="C77" s="14" t="s">
        <v>57</v>
      </c>
      <c r="D77" s="14">
        <v>0</v>
      </c>
      <c r="E77" s="14" t="s">
        <v>57</v>
      </c>
      <c r="F77" s="21" t="s">
        <v>58</v>
      </c>
      <c r="G77" s="103" t="s">
        <v>13</v>
      </c>
      <c r="H77" s="14" t="s">
        <v>13</v>
      </c>
      <c r="I77" s="110" t="s">
        <v>13</v>
      </c>
      <c r="J77" s="14"/>
      <c r="K77" s="14"/>
      <c r="L77" s="21" t="s">
        <v>73</v>
      </c>
      <c r="M77" s="21" t="s">
        <v>73</v>
      </c>
      <c r="N77" s="107">
        <f t="shared" si="2"/>
        <v>0</v>
      </c>
      <c r="O77" s="174">
        <f t="shared" si="3"/>
        <v>0</v>
      </c>
    </row>
    <row r="78" spans="1:15" ht="15.75" customHeight="1" x14ac:dyDescent="0.3">
      <c r="A78" s="88">
        <v>45367</v>
      </c>
      <c r="B78" s="89">
        <v>0</v>
      </c>
      <c r="C78" s="14" t="s">
        <v>57</v>
      </c>
      <c r="D78" s="14">
        <v>0</v>
      </c>
      <c r="E78" s="14" t="s">
        <v>57</v>
      </c>
      <c r="F78" s="21" t="s">
        <v>58</v>
      </c>
      <c r="G78" s="103" t="s">
        <v>13</v>
      </c>
      <c r="H78" s="14" t="s">
        <v>13</v>
      </c>
      <c r="I78" s="110" t="s">
        <v>13</v>
      </c>
      <c r="J78" s="14"/>
      <c r="K78" s="14"/>
      <c r="L78" s="21" t="s">
        <v>73</v>
      </c>
      <c r="M78" s="21" t="s">
        <v>73</v>
      </c>
      <c r="N78" s="107">
        <f t="shared" si="2"/>
        <v>0</v>
      </c>
      <c r="O78" s="174">
        <f t="shared" si="3"/>
        <v>0</v>
      </c>
    </row>
    <row r="79" spans="1:15" ht="15.75" customHeight="1" x14ac:dyDescent="0.3">
      <c r="A79" s="88">
        <v>45368</v>
      </c>
      <c r="B79" s="89">
        <v>0</v>
      </c>
      <c r="C79" s="14" t="s">
        <v>57</v>
      </c>
      <c r="D79" s="14">
        <v>0</v>
      </c>
      <c r="E79" s="14" t="s">
        <v>57</v>
      </c>
      <c r="F79" s="21" t="s">
        <v>58</v>
      </c>
      <c r="G79" s="103" t="s">
        <v>13</v>
      </c>
      <c r="H79" s="14" t="s">
        <v>13</v>
      </c>
      <c r="I79" s="110" t="s">
        <v>13</v>
      </c>
      <c r="J79" s="14"/>
      <c r="K79" s="14"/>
      <c r="L79" s="21" t="s">
        <v>73</v>
      </c>
      <c r="M79" s="21" t="s">
        <v>73</v>
      </c>
      <c r="N79" s="107">
        <f t="shared" si="2"/>
        <v>0</v>
      </c>
      <c r="O79" s="174">
        <f t="shared" si="3"/>
        <v>0</v>
      </c>
    </row>
    <row r="80" spans="1:15" ht="15.75" customHeight="1" x14ac:dyDescent="0.3">
      <c r="A80" s="88">
        <v>45369</v>
      </c>
      <c r="B80" s="89">
        <v>0</v>
      </c>
      <c r="C80" s="14" t="s">
        <v>57</v>
      </c>
      <c r="D80" s="14">
        <v>0</v>
      </c>
      <c r="E80" s="14" t="s">
        <v>57</v>
      </c>
      <c r="F80" s="21" t="s">
        <v>58</v>
      </c>
      <c r="G80" s="103" t="s">
        <v>13</v>
      </c>
      <c r="H80" s="14" t="s">
        <v>13</v>
      </c>
      <c r="I80" s="110" t="s">
        <v>13</v>
      </c>
      <c r="J80" s="14"/>
      <c r="K80" s="14"/>
      <c r="L80" s="21" t="s">
        <v>73</v>
      </c>
      <c r="M80" s="21" t="s">
        <v>73</v>
      </c>
      <c r="N80" s="107">
        <f t="shared" si="2"/>
        <v>0</v>
      </c>
      <c r="O80" s="174">
        <f t="shared" si="3"/>
        <v>0</v>
      </c>
    </row>
    <row r="81" spans="1:15" ht="15.75" customHeight="1" x14ac:dyDescent="0.3">
      <c r="A81" s="88">
        <v>45370</v>
      </c>
      <c r="B81" s="89">
        <v>0</v>
      </c>
      <c r="C81" s="14" t="s">
        <v>57</v>
      </c>
      <c r="D81" s="14">
        <v>0</v>
      </c>
      <c r="E81" s="14" t="s">
        <v>57</v>
      </c>
      <c r="F81" s="21" t="s">
        <v>58</v>
      </c>
      <c r="G81" s="103" t="s">
        <v>13</v>
      </c>
      <c r="H81" s="14" t="s">
        <v>13</v>
      </c>
      <c r="I81" s="110" t="s">
        <v>13</v>
      </c>
      <c r="J81" s="14"/>
      <c r="K81" s="14"/>
      <c r="L81" s="21" t="s">
        <v>73</v>
      </c>
      <c r="M81" s="21" t="s">
        <v>73</v>
      </c>
      <c r="N81" s="107">
        <f t="shared" si="2"/>
        <v>0</v>
      </c>
      <c r="O81" s="174">
        <f t="shared" si="3"/>
        <v>0</v>
      </c>
    </row>
    <row r="82" spans="1:15" ht="15.75" customHeight="1" x14ac:dyDescent="0.3">
      <c r="A82" s="88">
        <v>45371</v>
      </c>
      <c r="B82" s="89">
        <v>0</v>
      </c>
      <c r="C82" s="14" t="s">
        <v>57</v>
      </c>
      <c r="D82" s="14">
        <v>0</v>
      </c>
      <c r="E82" s="14" t="s">
        <v>57</v>
      </c>
      <c r="F82" s="21" t="s">
        <v>58</v>
      </c>
      <c r="G82" s="103" t="s">
        <v>13</v>
      </c>
      <c r="H82" s="14" t="s">
        <v>13</v>
      </c>
      <c r="I82" s="110" t="s">
        <v>13</v>
      </c>
      <c r="J82" s="14"/>
      <c r="K82" s="14"/>
      <c r="L82" s="21" t="s">
        <v>73</v>
      </c>
      <c r="M82" s="21" t="s">
        <v>73</v>
      </c>
      <c r="N82" s="107">
        <f t="shared" si="2"/>
        <v>0</v>
      </c>
      <c r="O82" s="174">
        <f t="shared" si="3"/>
        <v>0</v>
      </c>
    </row>
    <row r="83" spans="1:15" ht="15.75" customHeight="1" x14ac:dyDescent="0.3">
      <c r="A83" s="88">
        <v>45372</v>
      </c>
      <c r="B83" s="89">
        <v>0</v>
      </c>
      <c r="C83" s="14" t="s">
        <v>57</v>
      </c>
      <c r="D83" s="14">
        <v>0</v>
      </c>
      <c r="E83" s="14" t="s">
        <v>57</v>
      </c>
      <c r="F83" s="21" t="s">
        <v>58</v>
      </c>
      <c r="G83" s="103" t="s">
        <v>13</v>
      </c>
      <c r="H83" s="14" t="s">
        <v>13</v>
      </c>
      <c r="I83" s="110" t="s">
        <v>13</v>
      </c>
      <c r="J83" s="14"/>
      <c r="K83" s="14"/>
      <c r="L83" s="21" t="s">
        <v>73</v>
      </c>
      <c r="M83" s="21" t="s">
        <v>73</v>
      </c>
      <c r="N83" s="107">
        <f t="shared" si="2"/>
        <v>0</v>
      </c>
      <c r="O83" s="174">
        <f t="shared" si="3"/>
        <v>0</v>
      </c>
    </row>
    <row r="84" spans="1:15" ht="15.75" customHeight="1" x14ac:dyDescent="0.3">
      <c r="A84" s="88">
        <v>45373</v>
      </c>
      <c r="B84" s="89">
        <v>0</v>
      </c>
      <c r="C84" s="14" t="s">
        <v>57</v>
      </c>
      <c r="D84" s="14">
        <v>0</v>
      </c>
      <c r="E84" s="14" t="s">
        <v>57</v>
      </c>
      <c r="F84" s="21" t="s">
        <v>58</v>
      </c>
      <c r="G84" s="103" t="s">
        <v>13</v>
      </c>
      <c r="H84" s="14" t="s">
        <v>13</v>
      </c>
      <c r="I84" s="110" t="s">
        <v>13</v>
      </c>
      <c r="J84" s="14"/>
      <c r="K84" s="14"/>
      <c r="L84" s="21" t="s">
        <v>73</v>
      </c>
      <c r="M84" s="21" t="s">
        <v>73</v>
      </c>
      <c r="N84" s="107">
        <f t="shared" si="2"/>
        <v>0</v>
      </c>
      <c r="O84" s="174">
        <f t="shared" si="3"/>
        <v>0</v>
      </c>
    </row>
    <row r="85" spans="1:15" ht="15.75" customHeight="1" x14ac:dyDescent="0.3">
      <c r="A85" s="88">
        <v>45374</v>
      </c>
      <c r="B85" s="89">
        <v>0</v>
      </c>
      <c r="C85" s="14" t="s">
        <v>57</v>
      </c>
      <c r="D85" s="14">
        <v>0</v>
      </c>
      <c r="E85" s="14" t="s">
        <v>57</v>
      </c>
      <c r="F85" s="21" t="s">
        <v>58</v>
      </c>
      <c r="G85" s="103" t="s">
        <v>13</v>
      </c>
      <c r="H85" s="14" t="s">
        <v>13</v>
      </c>
      <c r="I85" s="110" t="s">
        <v>13</v>
      </c>
      <c r="J85" s="14"/>
      <c r="K85" s="14"/>
      <c r="L85" s="21" t="s">
        <v>73</v>
      </c>
      <c r="M85" s="21" t="s">
        <v>73</v>
      </c>
      <c r="N85" s="107">
        <f t="shared" si="2"/>
        <v>0</v>
      </c>
      <c r="O85" s="174">
        <f t="shared" si="3"/>
        <v>0</v>
      </c>
    </row>
    <row r="86" spans="1:15" ht="15.75" customHeight="1" x14ac:dyDescent="0.3">
      <c r="A86" s="88">
        <v>45375</v>
      </c>
      <c r="B86" s="89">
        <v>0</v>
      </c>
      <c r="C86" s="14" t="s">
        <v>57</v>
      </c>
      <c r="D86" s="14">
        <v>0</v>
      </c>
      <c r="E86" s="14" t="s">
        <v>57</v>
      </c>
      <c r="F86" s="21" t="s">
        <v>58</v>
      </c>
      <c r="G86" s="103" t="s">
        <v>13</v>
      </c>
      <c r="H86" s="14" t="s">
        <v>13</v>
      </c>
      <c r="I86" s="110" t="s">
        <v>13</v>
      </c>
      <c r="J86" s="14"/>
      <c r="K86" s="14"/>
      <c r="L86" s="21" t="s">
        <v>73</v>
      </c>
      <c r="M86" s="21" t="s">
        <v>73</v>
      </c>
      <c r="N86" s="107">
        <f t="shared" si="2"/>
        <v>0</v>
      </c>
      <c r="O86" s="174">
        <f t="shared" si="3"/>
        <v>0</v>
      </c>
    </row>
    <row r="87" spans="1:15" ht="15.75" customHeight="1" x14ac:dyDescent="0.3">
      <c r="A87" s="88">
        <v>45376</v>
      </c>
      <c r="B87" s="89">
        <v>0</v>
      </c>
      <c r="C87" s="14" t="s">
        <v>57</v>
      </c>
      <c r="D87" s="14">
        <v>0</v>
      </c>
      <c r="E87" s="14" t="s">
        <v>57</v>
      </c>
      <c r="F87" s="21" t="s">
        <v>58</v>
      </c>
      <c r="G87" s="103" t="s">
        <v>13</v>
      </c>
      <c r="H87" s="14" t="s">
        <v>13</v>
      </c>
      <c r="I87" s="110" t="s">
        <v>13</v>
      </c>
      <c r="J87" s="14"/>
      <c r="K87" s="14"/>
      <c r="L87" s="21" t="s">
        <v>73</v>
      </c>
      <c r="M87" s="21" t="s">
        <v>73</v>
      </c>
      <c r="N87" s="107">
        <f t="shared" si="2"/>
        <v>0</v>
      </c>
      <c r="O87" s="174">
        <f t="shared" si="3"/>
        <v>0</v>
      </c>
    </row>
    <row r="88" spans="1:15" ht="15.75" customHeight="1" x14ac:dyDescent="0.3">
      <c r="A88" s="88">
        <v>45377</v>
      </c>
      <c r="B88" s="89">
        <v>0</v>
      </c>
      <c r="C88" s="14" t="s">
        <v>57</v>
      </c>
      <c r="D88" s="14">
        <v>0</v>
      </c>
      <c r="E88" s="14" t="s">
        <v>57</v>
      </c>
      <c r="F88" s="21" t="s">
        <v>58</v>
      </c>
      <c r="G88" s="103" t="s">
        <v>13</v>
      </c>
      <c r="H88" s="14" t="s">
        <v>13</v>
      </c>
      <c r="I88" s="110" t="s">
        <v>13</v>
      </c>
      <c r="J88" s="14"/>
      <c r="K88" s="14"/>
      <c r="L88" s="21" t="s">
        <v>73</v>
      </c>
      <c r="M88" s="21" t="s">
        <v>73</v>
      </c>
      <c r="N88" s="107">
        <f t="shared" si="2"/>
        <v>0</v>
      </c>
      <c r="O88" s="174">
        <f t="shared" si="3"/>
        <v>0</v>
      </c>
    </row>
    <row r="89" spans="1:15" ht="15.75" customHeight="1" x14ac:dyDescent="0.3">
      <c r="A89" s="88">
        <v>45378</v>
      </c>
      <c r="B89" s="89">
        <v>0</v>
      </c>
      <c r="C89" s="14" t="s">
        <v>57</v>
      </c>
      <c r="D89" s="14">
        <v>0</v>
      </c>
      <c r="E89" s="14" t="s">
        <v>57</v>
      </c>
      <c r="F89" s="21" t="s">
        <v>58</v>
      </c>
      <c r="G89" s="103" t="s">
        <v>13</v>
      </c>
      <c r="H89" s="14" t="s">
        <v>13</v>
      </c>
      <c r="I89" s="110" t="s">
        <v>13</v>
      </c>
      <c r="J89" s="14"/>
      <c r="K89" s="14"/>
      <c r="L89" s="21" t="s">
        <v>73</v>
      </c>
      <c r="M89" s="21" t="s">
        <v>73</v>
      </c>
      <c r="N89" s="107">
        <f t="shared" si="2"/>
        <v>0</v>
      </c>
      <c r="O89" s="174">
        <f t="shared" si="3"/>
        <v>0</v>
      </c>
    </row>
    <row r="90" spans="1:15" ht="15.75" customHeight="1" x14ac:dyDescent="0.3">
      <c r="A90" s="88">
        <v>45379</v>
      </c>
      <c r="B90" s="89">
        <v>0</v>
      </c>
      <c r="C90" s="14" t="s">
        <v>57</v>
      </c>
      <c r="D90" s="14">
        <v>0</v>
      </c>
      <c r="E90" s="14" t="s">
        <v>57</v>
      </c>
      <c r="F90" s="21" t="s">
        <v>58</v>
      </c>
      <c r="G90" s="136"/>
      <c r="H90" s="138" t="s">
        <v>100</v>
      </c>
      <c r="I90" s="160"/>
      <c r="J90" s="137"/>
      <c r="K90" s="137"/>
      <c r="L90" s="21" t="s">
        <v>73</v>
      </c>
      <c r="M90" s="21" t="s">
        <v>73</v>
      </c>
      <c r="N90" s="107">
        <f t="shared" si="2"/>
        <v>0</v>
      </c>
      <c r="O90" s="174">
        <f t="shared" si="3"/>
        <v>0</v>
      </c>
    </row>
    <row r="91" spans="1:15" ht="15.75" customHeight="1" x14ac:dyDescent="0.3">
      <c r="A91" s="88">
        <v>45380</v>
      </c>
      <c r="B91" s="89">
        <v>0</v>
      </c>
      <c r="C91" s="14" t="s">
        <v>57</v>
      </c>
      <c r="D91" s="14">
        <v>0</v>
      </c>
      <c r="E91" s="14" t="s">
        <v>57</v>
      </c>
      <c r="F91" s="21" t="s">
        <v>58</v>
      </c>
      <c r="G91" s="155">
        <v>0</v>
      </c>
      <c r="H91" s="155">
        <v>0</v>
      </c>
      <c r="I91" s="155">
        <v>0</v>
      </c>
      <c r="J91" s="14"/>
      <c r="K91" s="14"/>
      <c r="L91" s="21" t="s">
        <v>73</v>
      </c>
      <c r="M91" s="21" t="s">
        <v>73</v>
      </c>
      <c r="N91" s="107">
        <f t="shared" si="2"/>
        <v>0</v>
      </c>
      <c r="O91" s="174">
        <f t="shared" si="3"/>
        <v>0</v>
      </c>
    </row>
    <row r="92" spans="1:15" ht="15.75" customHeight="1" x14ac:dyDescent="0.3">
      <c r="A92" s="88">
        <v>45381</v>
      </c>
      <c r="B92" s="89">
        <v>0</v>
      </c>
      <c r="C92" s="151" t="s">
        <v>57</v>
      </c>
      <c r="D92" s="14">
        <v>0</v>
      </c>
      <c r="E92" s="14" t="s">
        <v>57</v>
      </c>
      <c r="F92" s="21" t="s">
        <v>58</v>
      </c>
      <c r="G92" s="155">
        <v>0</v>
      </c>
      <c r="H92" s="155">
        <v>0</v>
      </c>
      <c r="I92" s="155">
        <v>0</v>
      </c>
      <c r="J92" s="14"/>
      <c r="K92" s="14"/>
      <c r="L92" s="21" t="s">
        <v>73</v>
      </c>
      <c r="M92" s="21" t="s">
        <v>73</v>
      </c>
      <c r="N92" s="107">
        <f t="shared" si="2"/>
        <v>0</v>
      </c>
      <c r="O92" s="174">
        <f t="shared" si="3"/>
        <v>0</v>
      </c>
    </row>
    <row r="93" spans="1:15" ht="15.75" customHeight="1" x14ac:dyDescent="0.3">
      <c r="A93" s="88">
        <v>45382</v>
      </c>
      <c r="B93" s="89">
        <v>0</v>
      </c>
      <c r="C93" s="151" t="s">
        <v>57</v>
      </c>
      <c r="D93" s="14">
        <v>0</v>
      </c>
      <c r="E93" s="14" t="s">
        <v>57</v>
      </c>
      <c r="F93" s="21" t="s">
        <v>58</v>
      </c>
      <c r="G93" s="155">
        <v>0</v>
      </c>
      <c r="H93" s="155">
        <v>0</v>
      </c>
      <c r="I93" s="155">
        <v>0</v>
      </c>
      <c r="J93" s="14"/>
      <c r="K93" s="14"/>
      <c r="L93" s="21" t="s">
        <v>73</v>
      </c>
      <c r="M93" s="21" t="s">
        <v>73</v>
      </c>
      <c r="N93" s="107">
        <f t="shared" si="2"/>
        <v>0</v>
      </c>
      <c r="O93" s="174">
        <f t="shared" si="3"/>
        <v>0</v>
      </c>
    </row>
    <row r="94" spans="1:15" ht="15.75" customHeight="1" x14ac:dyDescent="0.3">
      <c r="A94" s="88">
        <v>45383</v>
      </c>
      <c r="B94" s="89">
        <v>0</v>
      </c>
      <c r="C94" s="151" t="s">
        <v>57</v>
      </c>
      <c r="D94" s="14">
        <v>0</v>
      </c>
      <c r="E94" s="14" t="s">
        <v>57</v>
      </c>
      <c r="F94" s="21" t="s">
        <v>58</v>
      </c>
      <c r="G94" s="155">
        <v>0</v>
      </c>
      <c r="H94" s="155">
        <v>0</v>
      </c>
      <c r="I94" s="155">
        <v>0</v>
      </c>
      <c r="J94" s="14"/>
      <c r="K94" s="14"/>
      <c r="L94" s="21" t="s">
        <v>73</v>
      </c>
      <c r="M94" s="21" t="s">
        <v>73</v>
      </c>
      <c r="N94" s="107">
        <f t="shared" si="2"/>
        <v>0</v>
      </c>
      <c r="O94" s="174">
        <f t="shared" si="3"/>
        <v>0</v>
      </c>
    </row>
    <row r="95" spans="1:15" ht="15.75" customHeight="1" x14ac:dyDescent="0.3">
      <c r="A95" s="88">
        <v>45384</v>
      </c>
      <c r="B95" s="89">
        <v>0</v>
      </c>
      <c r="C95" s="151" t="s">
        <v>57</v>
      </c>
      <c r="D95" s="14">
        <v>0</v>
      </c>
      <c r="E95" s="14" t="s">
        <v>57</v>
      </c>
      <c r="F95" s="21" t="s">
        <v>58</v>
      </c>
      <c r="G95" s="155">
        <v>0</v>
      </c>
      <c r="H95" s="155">
        <v>0</v>
      </c>
      <c r="I95" s="155">
        <v>0</v>
      </c>
      <c r="J95" s="14"/>
      <c r="K95" s="14"/>
      <c r="L95" s="21" t="s">
        <v>73</v>
      </c>
      <c r="M95" s="21" t="s">
        <v>73</v>
      </c>
      <c r="N95" s="107">
        <f t="shared" si="2"/>
        <v>0</v>
      </c>
      <c r="O95" s="174">
        <f t="shared" si="3"/>
        <v>0</v>
      </c>
    </row>
    <row r="96" spans="1:15" ht="15.75" customHeight="1" x14ac:dyDescent="0.3">
      <c r="A96" s="88">
        <v>45385</v>
      </c>
      <c r="B96" s="89">
        <v>0</v>
      </c>
      <c r="C96" s="151" t="s">
        <v>57</v>
      </c>
      <c r="D96" s="14">
        <v>0</v>
      </c>
      <c r="E96" s="14" t="s">
        <v>57</v>
      </c>
      <c r="F96" s="21" t="s">
        <v>58</v>
      </c>
      <c r="G96" s="155">
        <v>0</v>
      </c>
      <c r="H96" s="155">
        <v>0</v>
      </c>
      <c r="I96" s="155">
        <v>0</v>
      </c>
      <c r="J96" s="14"/>
      <c r="K96" s="14"/>
      <c r="L96" s="21" t="s">
        <v>73</v>
      </c>
      <c r="M96" s="21" t="s">
        <v>73</v>
      </c>
      <c r="N96" s="107">
        <f t="shared" si="2"/>
        <v>0</v>
      </c>
      <c r="O96" s="174">
        <f t="shared" si="3"/>
        <v>0</v>
      </c>
    </row>
    <row r="97" spans="1:23" ht="15.75" customHeight="1" x14ac:dyDescent="0.3">
      <c r="A97" s="88">
        <v>45386</v>
      </c>
      <c r="B97" s="89">
        <v>0</v>
      </c>
      <c r="C97" s="151" t="s">
        <v>57</v>
      </c>
      <c r="D97" s="14">
        <v>0</v>
      </c>
      <c r="E97" s="14" t="s">
        <v>57</v>
      </c>
      <c r="F97" s="21" t="s">
        <v>58</v>
      </c>
      <c r="G97" s="155">
        <v>0</v>
      </c>
      <c r="H97" s="155">
        <v>0</v>
      </c>
      <c r="I97" s="155">
        <v>0</v>
      </c>
      <c r="J97" s="14"/>
      <c r="K97" s="14"/>
      <c r="L97" s="21" t="s">
        <v>73</v>
      </c>
      <c r="M97" s="21" t="s">
        <v>73</v>
      </c>
      <c r="N97" s="107">
        <f t="shared" si="2"/>
        <v>0</v>
      </c>
      <c r="O97" s="174">
        <f t="shared" si="3"/>
        <v>0</v>
      </c>
    </row>
    <row r="98" spans="1:23" ht="15.75" customHeight="1" x14ac:dyDescent="0.3">
      <c r="A98" s="88">
        <v>45387</v>
      </c>
      <c r="B98" s="89">
        <v>0</v>
      </c>
      <c r="C98" s="151" t="s">
        <v>57</v>
      </c>
      <c r="D98" s="14">
        <v>0</v>
      </c>
      <c r="E98" s="14" t="s">
        <v>57</v>
      </c>
      <c r="F98" s="21" t="s">
        <v>58</v>
      </c>
      <c r="G98" s="155">
        <v>0</v>
      </c>
      <c r="H98" s="155">
        <v>0</v>
      </c>
      <c r="I98" s="155">
        <v>0</v>
      </c>
      <c r="J98" s="14"/>
      <c r="K98" s="14"/>
      <c r="L98" s="21" t="s">
        <v>73</v>
      </c>
      <c r="M98" s="21" t="s">
        <v>73</v>
      </c>
      <c r="N98" s="107">
        <f t="shared" si="2"/>
        <v>0</v>
      </c>
      <c r="O98" s="174">
        <f t="shared" si="3"/>
        <v>0</v>
      </c>
    </row>
    <row r="99" spans="1:23" ht="15.75" customHeight="1" x14ac:dyDescent="0.3">
      <c r="A99" s="88">
        <v>45388</v>
      </c>
      <c r="B99" s="89">
        <v>0</v>
      </c>
      <c r="C99" s="151" t="s">
        <v>57</v>
      </c>
      <c r="D99" s="14">
        <v>0</v>
      </c>
      <c r="E99" s="14" t="s">
        <v>57</v>
      </c>
      <c r="F99" s="21" t="s">
        <v>58</v>
      </c>
      <c r="G99" s="155">
        <v>0</v>
      </c>
      <c r="H99" s="155">
        <v>0</v>
      </c>
      <c r="I99" s="155">
        <v>0</v>
      </c>
      <c r="J99" s="14"/>
      <c r="K99" s="14"/>
      <c r="L99" s="21" t="s">
        <v>73</v>
      </c>
      <c r="M99" s="21" t="s">
        <v>73</v>
      </c>
      <c r="N99" s="107">
        <f t="shared" si="2"/>
        <v>0</v>
      </c>
      <c r="O99" s="174">
        <f t="shared" si="3"/>
        <v>0</v>
      </c>
    </row>
    <row r="100" spans="1:23" ht="15.75" customHeight="1" x14ac:dyDescent="0.3">
      <c r="A100" s="88">
        <v>45389</v>
      </c>
      <c r="B100" s="89">
        <v>0</v>
      </c>
      <c r="C100" s="151" t="s">
        <v>57</v>
      </c>
      <c r="D100" s="14">
        <v>0</v>
      </c>
      <c r="E100" s="14" t="s">
        <v>57</v>
      </c>
      <c r="F100" s="21" t="s">
        <v>58</v>
      </c>
      <c r="G100" s="155">
        <v>0</v>
      </c>
      <c r="H100" s="155">
        <v>0</v>
      </c>
      <c r="I100" s="155">
        <v>0</v>
      </c>
      <c r="J100" s="14"/>
      <c r="K100" s="14"/>
      <c r="L100" s="21" t="s">
        <v>73</v>
      </c>
      <c r="M100" s="21" t="s">
        <v>73</v>
      </c>
      <c r="N100" s="107">
        <f t="shared" si="2"/>
        <v>0</v>
      </c>
      <c r="O100" s="174">
        <f t="shared" si="3"/>
        <v>0</v>
      </c>
    </row>
    <row r="101" spans="1:23" ht="15.75" customHeight="1" x14ac:dyDescent="0.3">
      <c r="A101" s="88">
        <v>45390</v>
      </c>
      <c r="B101" s="89">
        <v>0</v>
      </c>
      <c r="C101" s="151" t="s">
        <v>57</v>
      </c>
      <c r="D101" s="14">
        <v>0</v>
      </c>
      <c r="E101" s="14" t="s">
        <v>57</v>
      </c>
      <c r="F101" s="21" t="s">
        <v>58</v>
      </c>
      <c r="G101" s="155">
        <v>0</v>
      </c>
      <c r="H101" s="155">
        <v>0</v>
      </c>
      <c r="I101" s="155">
        <v>0</v>
      </c>
      <c r="J101" s="14"/>
      <c r="K101" s="14"/>
      <c r="L101" s="21" t="s">
        <v>73</v>
      </c>
      <c r="M101" s="21" t="s">
        <v>73</v>
      </c>
      <c r="N101" s="107">
        <f t="shared" si="2"/>
        <v>0</v>
      </c>
      <c r="O101" s="174">
        <f t="shared" si="3"/>
        <v>0</v>
      </c>
    </row>
    <row r="102" spans="1:23" ht="15.75" customHeight="1" x14ac:dyDescent="0.3">
      <c r="A102" s="88">
        <v>45391</v>
      </c>
      <c r="B102" s="89">
        <v>0</v>
      </c>
      <c r="C102" s="151" t="s">
        <v>57</v>
      </c>
      <c r="D102" s="14">
        <v>0</v>
      </c>
      <c r="E102" s="14" t="s">
        <v>57</v>
      </c>
      <c r="F102" s="21" t="s">
        <v>58</v>
      </c>
      <c r="G102" s="155">
        <v>0</v>
      </c>
      <c r="H102" s="155">
        <v>0</v>
      </c>
      <c r="I102" s="155">
        <v>0</v>
      </c>
      <c r="J102" s="173"/>
      <c r="K102" s="14"/>
      <c r="L102" s="21" t="s">
        <v>73</v>
      </c>
      <c r="M102" s="21" t="s">
        <v>73</v>
      </c>
      <c r="N102" s="107">
        <f t="shared" si="2"/>
        <v>0</v>
      </c>
      <c r="O102" s="174">
        <f t="shared" si="3"/>
        <v>0</v>
      </c>
    </row>
    <row r="103" spans="1:23" ht="15.75" customHeight="1" x14ac:dyDescent="0.3">
      <c r="A103" s="88">
        <v>45392</v>
      </c>
      <c r="B103" s="89">
        <v>0</v>
      </c>
      <c r="C103" s="151" t="s">
        <v>57</v>
      </c>
      <c r="D103" s="14">
        <v>0</v>
      </c>
      <c r="E103" s="14" t="s">
        <v>57</v>
      </c>
      <c r="F103" s="21" t="s">
        <v>58</v>
      </c>
      <c r="G103" s="155">
        <v>0</v>
      </c>
      <c r="H103" s="155">
        <v>0</v>
      </c>
      <c r="I103" s="155">
        <v>0</v>
      </c>
      <c r="J103" s="173"/>
      <c r="K103" s="14"/>
      <c r="L103" s="21" t="s">
        <v>73</v>
      </c>
      <c r="M103" s="21" t="s">
        <v>73</v>
      </c>
      <c r="N103" s="107">
        <f t="shared" si="2"/>
        <v>0</v>
      </c>
      <c r="O103" s="174">
        <f t="shared" si="3"/>
        <v>0</v>
      </c>
    </row>
    <row r="104" spans="1:23" ht="15.75" customHeight="1" x14ac:dyDescent="0.3">
      <c r="A104" s="88">
        <v>45393</v>
      </c>
      <c r="B104" s="89">
        <v>0</v>
      </c>
      <c r="C104" s="151" t="s">
        <v>57</v>
      </c>
      <c r="D104" s="14">
        <v>0</v>
      </c>
      <c r="E104" s="14" t="s">
        <v>57</v>
      </c>
      <c r="F104" s="21" t="s">
        <v>58</v>
      </c>
      <c r="G104" s="155">
        <v>0</v>
      </c>
      <c r="H104" s="155">
        <v>0</v>
      </c>
      <c r="I104" s="155">
        <v>0</v>
      </c>
      <c r="J104" s="173"/>
      <c r="K104" s="14"/>
      <c r="L104" s="21" t="s">
        <v>73</v>
      </c>
      <c r="M104" s="21" t="s">
        <v>73</v>
      </c>
      <c r="N104" s="107">
        <f t="shared" si="2"/>
        <v>0</v>
      </c>
      <c r="O104" s="174">
        <f t="shared" si="3"/>
        <v>0</v>
      </c>
    </row>
    <row r="105" spans="1:23" ht="15.75" customHeight="1" x14ac:dyDescent="0.3">
      <c r="A105" s="88">
        <v>45394</v>
      </c>
      <c r="B105" s="89">
        <v>0</v>
      </c>
      <c r="C105" s="151" t="s">
        <v>57</v>
      </c>
      <c r="D105" s="14">
        <v>0</v>
      </c>
      <c r="E105" s="14" t="s">
        <v>57</v>
      </c>
      <c r="F105" s="21" t="s">
        <v>58</v>
      </c>
      <c r="G105" s="155">
        <v>0</v>
      </c>
      <c r="H105" s="155">
        <v>0</v>
      </c>
      <c r="I105" s="155">
        <v>0</v>
      </c>
      <c r="J105" s="173"/>
      <c r="K105" s="14"/>
      <c r="L105" s="21" t="s">
        <v>73</v>
      </c>
      <c r="M105" s="21" t="s">
        <v>73</v>
      </c>
      <c r="N105" s="107">
        <f t="shared" si="2"/>
        <v>0</v>
      </c>
      <c r="O105" s="174">
        <f t="shared" si="3"/>
        <v>0</v>
      </c>
    </row>
    <row r="106" spans="1:23" ht="15.75" customHeight="1" x14ac:dyDescent="0.3">
      <c r="A106" s="88">
        <v>45395</v>
      </c>
      <c r="B106" s="89">
        <v>0</v>
      </c>
      <c r="C106" s="151" t="s">
        <v>57</v>
      </c>
      <c r="D106" s="14">
        <v>0</v>
      </c>
      <c r="E106" s="14" t="s">
        <v>57</v>
      </c>
      <c r="F106" s="21" t="s">
        <v>58</v>
      </c>
      <c r="G106" s="155">
        <v>0</v>
      </c>
      <c r="H106" s="155">
        <v>0</v>
      </c>
      <c r="I106" s="155">
        <v>0</v>
      </c>
      <c r="J106" s="173"/>
      <c r="K106" s="14"/>
      <c r="L106" s="21" t="s">
        <v>73</v>
      </c>
      <c r="M106" s="21" t="s">
        <v>73</v>
      </c>
      <c r="N106" s="107">
        <f t="shared" si="2"/>
        <v>0</v>
      </c>
      <c r="O106" s="174">
        <f t="shared" si="3"/>
        <v>0</v>
      </c>
    </row>
    <row r="107" spans="1:23" ht="15.75" customHeight="1" x14ac:dyDescent="0.3">
      <c r="A107" s="88">
        <v>45396</v>
      </c>
      <c r="B107" s="89">
        <v>0</v>
      </c>
      <c r="C107" s="151" t="s">
        <v>57</v>
      </c>
      <c r="D107" s="14">
        <v>0</v>
      </c>
      <c r="E107" s="14" t="s">
        <v>57</v>
      </c>
      <c r="F107" s="21" t="s">
        <v>58</v>
      </c>
      <c r="G107" s="155">
        <v>0</v>
      </c>
      <c r="H107" s="155">
        <v>0</v>
      </c>
      <c r="I107" s="155">
        <v>0</v>
      </c>
      <c r="J107" s="173"/>
      <c r="K107" s="14"/>
      <c r="L107" s="21" t="s">
        <v>73</v>
      </c>
      <c r="M107" s="21" t="s">
        <v>73</v>
      </c>
      <c r="N107" s="107">
        <f t="shared" si="2"/>
        <v>0</v>
      </c>
      <c r="O107" s="174">
        <f t="shared" si="3"/>
        <v>0</v>
      </c>
    </row>
    <row r="108" spans="1:23" ht="15.75" customHeight="1" x14ac:dyDescent="0.3">
      <c r="A108" s="88">
        <v>45397</v>
      </c>
      <c r="B108" s="89">
        <v>0</v>
      </c>
      <c r="C108" s="151" t="s">
        <v>57</v>
      </c>
      <c r="D108" s="14">
        <v>0</v>
      </c>
      <c r="E108" s="14" t="s">
        <v>57</v>
      </c>
      <c r="F108" s="21" t="s">
        <v>58</v>
      </c>
      <c r="G108" s="155">
        <v>0</v>
      </c>
      <c r="H108" s="155">
        <v>0</v>
      </c>
      <c r="I108" s="155">
        <v>0</v>
      </c>
      <c r="J108" s="173"/>
      <c r="K108" s="14"/>
      <c r="L108" s="21" t="s">
        <v>73</v>
      </c>
      <c r="M108" s="21" t="s">
        <v>73</v>
      </c>
      <c r="N108" s="107">
        <f t="shared" si="2"/>
        <v>0</v>
      </c>
      <c r="O108" s="174">
        <f t="shared" si="3"/>
        <v>0</v>
      </c>
      <c r="R108" s="104"/>
      <c r="S108" s="104"/>
      <c r="T108" s="104"/>
      <c r="U108" s="14"/>
      <c r="V108" s="79"/>
    </row>
    <row r="109" spans="1:23" ht="15.75" customHeight="1" x14ac:dyDescent="0.3">
      <c r="A109" s="88">
        <v>45398</v>
      </c>
      <c r="B109" s="89">
        <v>0</v>
      </c>
      <c r="C109" s="151" t="s">
        <v>57</v>
      </c>
      <c r="D109" s="14">
        <v>0</v>
      </c>
      <c r="E109" s="14" t="s">
        <v>57</v>
      </c>
      <c r="F109" s="21" t="s">
        <v>58</v>
      </c>
      <c r="G109" s="155">
        <v>0</v>
      </c>
      <c r="H109" s="155">
        <v>0</v>
      </c>
      <c r="I109" s="155">
        <v>0</v>
      </c>
      <c r="J109" s="173"/>
      <c r="K109" s="14"/>
      <c r="L109" s="21" t="s">
        <v>73</v>
      </c>
      <c r="M109" s="21" t="s">
        <v>73</v>
      </c>
      <c r="N109" s="107">
        <f t="shared" si="2"/>
        <v>0</v>
      </c>
      <c r="O109" s="174">
        <f t="shared" si="3"/>
        <v>0</v>
      </c>
      <c r="R109" s="105"/>
      <c r="S109" s="105"/>
      <c r="T109" s="106"/>
      <c r="U109" s="14"/>
      <c r="V109" s="79"/>
      <c r="W109" s="105"/>
    </row>
    <row r="110" spans="1:23" ht="15.75" customHeight="1" x14ac:dyDescent="0.3">
      <c r="A110" s="88">
        <v>45399</v>
      </c>
      <c r="B110" s="89">
        <v>0</v>
      </c>
      <c r="C110" s="151" t="s">
        <v>57</v>
      </c>
      <c r="D110" s="14">
        <v>0</v>
      </c>
      <c r="E110" s="14" t="s">
        <v>57</v>
      </c>
      <c r="F110" s="21" t="s">
        <v>58</v>
      </c>
      <c r="G110" s="155">
        <v>0</v>
      </c>
      <c r="H110" s="155">
        <v>0</v>
      </c>
      <c r="I110" s="155">
        <v>0</v>
      </c>
      <c r="J110" s="173"/>
      <c r="K110" s="14"/>
      <c r="L110" s="21" t="s">
        <v>73</v>
      </c>
      <c r="M110" s="21" t="s">
        <v>73</v>
      </c>
      <c r="N110" s="107">
        <f t="shared" si="2"/>
        <v>0</v>
      </c>
      <c r="O110" s="174">
        <f t="shared" si="3"/>
        <v>0</v>
      </c>
      <c r="R110" s="106"/>
      <c r="S110" s="106"/>
      <c r="T110" s="106"/>
      <c r="U110" s="14"/>
      <c r="V110" s="79"/>
      <c r="W110" s="105"/>
    </row>
    <row r="111" spans="1:23" ht="15.75" customHeight="1" x14ac:dyDescent="0.3">
      <c r="A111" s="88">
        <v>45400</v>
      </c>
      <c r="B111" s="89">
        <v>0</v>
      </c>
      <c r="C111" s="151" t="s">
        <v>57</v>
      </c>
      <c r="D111" s="14">
        <v>0</v>
      </c>
      <c r="E111" s="14" t="s">
        <v>57</v>
      </c>
      <c r="F111" s="21" t="s">
        <v>58</v>
      </c>
      <c r="G111" s="155">
        <v>0</v>
      </c>
      <c r="H111" s="155">
        <v>0</v>
      </c>
      <c r="I111" s="155">
        <v>0</v>
      </c>
      <c r="J111" s="173"/>
      <c r="K111" s="14"/>
      <c r="L111" s="21" t="s">
        <v>73</v>
      </c>
      <c r="M111" s="21" t="s">
        <v>73</v>
      </c>
      <c r="N111" s="107">
        <f t="shared" si="2"/>
        <v>0</v>
      </c>
      <c r="O111" s="174">
        <f t="shared" si="3"/>
        <v>0</v>
      </c>
      <c r="R111" s="106"/>
      <c r="S111" s="106"/>
      <c r="T111" s="106"/>
      <c r="U111" s="14"/>
      <c r="V111" s="79"/>
      <c r="W111" s="105"/>
    </row>
    <row r="112" spans="1:23" ht="15.75" customHeight="1" x14ac:dyDescent="0.3">
      <c r="A112" s="88">
        <v>45401</v>
      </c>
      <c r="B112" s="89">
        <v>0</v>
      </c>
      <c r="C112" s="151" t="s">
        <v>57</v>
      </c>
      <c r="D112" s="14">
        <v>0</v>
      </c>
      <c r="E112" s="14" t="s">
        <v>57</v>
      </c>
      <c r="F112" s="21" t="s">
        <v>58</v>
      </c>
      <c r="G112" s="155">
        <v>0</v>
      </c>
      <c r="H112" s="155">
        <v>0</v>
      </c>
      <c r="I112" s="155">
        <v>0</v>
      </c>
      <c r="J112" s="173"/>
      <c r="K112" s="14"/>
      <c r="L112" s="21" t="s">
        <v>73</v>
      </c>
      <c r="M112" s="21" t="s">
        <v>73</v>
      </c>
      <c r="N112" s="107">
        <f t="shared" si="2"/>
        <v>0</v>
      </c>
      <c r="O112" s="174">
        <f t="shared" si="3"/>
        <v>0</v>
      </c>
      <c r="R112" s="106"/>
      <c r="S112" s="106"/>
      <c r="T112" s="106"/>
      <c r="U112" s="14"/>
      <c r="V112" s="79"/>
      <c r="W112" s="105"/>
    </row>
    <row r="113" spans="1:23" ht="15.75" customHeight="1" x14ac:dyDescent="0.3">
      <c r="A113" s="88">
        <v>45402</v>
      </c>
      <c r="B113" s="89">
        <v>0</v>
      </c>
      <c r="C113" s="151" t="s">
        <v>57</v>
      </c>
      <c r="D113" s="14">
        <v>0</v>
      </c>
      <c r="E113" s="14" t="s">
        <v>57</v>
      </c>
      <c r="F113" s="21" t="s">
        <v>58</v>
      </c>
      <c r="G113" s="155">
        <v>0</v>
      </c>
      <c r="H113" s="155">
        <v>0</v>
      </c>
      <c r="I113" s="155">
        <v>0</v>
      </c>
      <c r="J113" s="173"/>
      <c r="K113" s="14"/>
      <c r="L113" s="21" t="s">
        <v>73</v>
      </c>
      <c r="M113" s="21" t="s">
        <v>73</v>
      </c>
      <c r="N113" s="107">
        <f t="shared" si="2"/>
        <v>0</v>
      </c>
      <c r="O113" s="174">
        <f t="shared" si="3"/>
        <v>0</v>
      </c>
      <c r="R113" s="106"/>
      <c r="S113" s="106"/>
      <c r="T113" s="106"/>
      <c r="U113" s="14"/>
      <c r="V113" s="79"/>
      <c r="W113" s="105"/>
    </row>
    <row r="114" spans="1:23" ht="15.75" customHeight="1" x14ac:dyDescent="0.3">
      <c r="A114" s="88">
        <v>45403</v>
      </c>
      <c r="B114" s="89">
        <v>0</v>
      </c>
      <c r="C114" s="151" t="s">
        <v>57</v>
      </c>
      <c r="D114" s="14">
        <v>0</v>
      </c>
      <c r="E114" s="14" t="s">
        <v>57</v>
      </c>
      <c r="F114" s="21" t="s">
        <v>58</v>
      </c>
      <c r="G114" s="155">
        <v>0</v>
      </c>
      <c r="H114" s="155">
        <v>0</v>
      </c>
      <c r="I114" s="155">
        <v>0</v>
      </c>
      <c r="J114" s="173"/>
      <c r="K114" s="14"/>
      <c r="L114" s="21" t="s">
        <v>73</v>
      </c>
      <c r="M114" s="21" t="s">
        <v>73</v>
      </c>
      <c r="N114" s="107">
        <f t="shared" si="2"/>
        <v>0</v>
      </c>
      <c r="O114" s="174">
        <f t="shared" si="3"/>
        <v>0</v>
      </c>
      <c r="R114" s="106"/>
      <c r="S114" s="106"/>
      <c r="T114" s="106"/>
      <c r="U114" s="14"/>
      <c r="V114" s="79"/>
      <c r="W114" s="105"/>
    </row>
    <row r="115" spans="1:23" ht="15.75" customHeight="1" x14ac:dyDescent="0.3">
      <c r="A115" s="88">
        <v>45404</v>
      </c>
      <c r="B115" s="89">
        <v>0</v>
      </c>
      <c r="C115" s="151" t="s">
        <v>57</v>
      </c>
      <c r="D115" s="14">
        <v>0</v>
      </c>
      <c r="E115" s="14" t="s">
        <v>57</v>
      </c>
      <c r="F115" s="21" t="s">
        <v>58</v>
      </c>
      <c r="G115" s="155">
        <v>0</v>
      </c>
      <c r="H115" s="155">
        <v>0</v>
      </c>
      <c r="I115" s="155">
        <v>0</v>
      </c>
      <c r="J115" s="173"/>
      <c r="K115" s="14"/>
      <c r="L115" s="21" t="s">
        <v>73</v>
      </c>
      <c r="M115" s="21" t="s">
        <v>73</v>
      </c>
      <c r="N115" s="107">
        <f t="shared" si="2"/>
        <v>0</v>
      </c>
      <c r="O115" s="174">
        <f t="shared" si="3"/>
        <v>0</v>
      </c>
      <c r="R115" s="106"/>
      <c r="S115" s="106"/>
      <c r="T115" s="106"/>
      <c r="U115" s="14"/>
      <c r="V115" s="79"/>
      <c r="W115" s="105"/>
    </row>
    <row r="116" spans="1:23" ht="15.75" customHeight="1" x14ac:dyDescent="0.3">
      <c r="A116" s="88">
        <v>45405</v>
      </c>
      <c r="B116" s="89">
        <v>0</v>
      </c>
      <c r="C116" s="151" t="s">
        <v>57</v>
      </c>
      <c r="D116" s="14">
        <v>0</v>
      </c>
      <c r="E116" s="14" t="s">
        <v>57</v>
      </c>
      <c r="F116" s="21" t="s">
        <v>58</v>
      </c>
      <c r="G116" s="155">
        <v>0</v>
      </c>
      <c r="H116" s="155">
        <v>0</v>
      </c>
      <c r="I116" s="155">
        <v>0</v>
      </c>
      <c r="J116" s="173"/>
      <c r="K116" s="14"/>
      <c r="L116" s="21" t="s">
        <v>73</v>
      </c>
      <c r="M116" s="21" t="s">
        <v>73</v>
      </c>
      <c r="N116" s="107">
        <f t="shared" si="2"/>
        <v>0</v>
      </c>
      <c r="O116" s="174">
        <f t="shared" si="3"/>
        <v>0</v>
      </c>
      <c r="R116" s="106"/>
      <c r="S116" s="106"/>
      <c r="T116" s="106"/>
      <c r="U116" s="14"/>
      <c r="V116" s="79"/>
      <c r="W116" s="105"/>
    </row>
    <row r="117" spans="1:23" ht="15.75" customHeight="1" x14ac:dyDescent="0.3">
      <c r="A117" s="88">
        <v>45406</v>
      </c>
      <c r="B117" s="89">
        <v>0</v>
      </c>
      <c r="C117" s="151" t="s">
        <v>57</v>
      </c>
      <c r="D117" s="14">
        <v>0</v>
      </c>
      <c r="E117" s="14" t="s">
        <v>57</v>
      </c>
      <c r="F117" s="21" t="s">
        <v>58</v>
      </c>
      <c r="G117" s="155">
        <v>0</v>
      </c>
      <c r="H117" s="155">
        <v>0</v>
      </c>
      <c r="I117" s="155">
        <v>0</v>
      </c>
      <c r="J117" s="173"/>
      <c r="K117" s="14"/>
      <c r="L117" s="21" t="s">
        <v>73</v>
      </c>
      <c r="M117" s="21" t="s">
        <v>73</v>
      </c>
      <c r="N117" s="107">
        <f t="shared" si="2"/>
        <v>0</v>
      </c>
      <c r="O117" s="174">
        <f t="shared" si="3"/>
        <v>0</v>
      </c>
      <c r="R117" s="106"/>
      <c r="S117" s="106"/>
      <c r="T117" s="106"/>
      <c r="U117" s="14"/>
      <c r="V117" s="79"/>
      <c r="W117" s="105"/>
    </row>
    <row r="118" spans="1:23" ht="15.75" customHeight="1" x14ac:dyDescent="0.3">
      <c r="A118" s="88">
        <v>45407</v>
      </c>
      <c r="B118" s="89">
        <v>0</v>
      </c>
      <c r="C118" s="151" t="s">
        <v>57</v>
      </c>
      <c r="D118" s="14">
        <v>0</v>
      </c>
      <c r="E118" s="14" t="s">
        <v>57</v>
      </c>
      <c r="F118" s="21" t="s">
        <v>58</v>
      </c>
      <c r="G118" s="155">
        <v>0</v>
      </c>
      <c r="H118" s="155">
        <v>0</v>
      </c>
      <c r="I118" s="155">
        <v>0</v>
      </c>
      <c r="J118" s="173"/>
      <c r="K118" s="14"/>
      <c r="L118" s="21" t="s">
        <v>73</v>
      </c>
      <c r="M118" s="21" t="s">
        <v>73</v>
      </c>
      <c r="N118" s="107">
        <f t="shared" si="2"/>
        <v>0</v>
      </c>
      <c r="O118" s="174">
        <f t="shared" si="3"/>
        <v>0</v>
      </c>
      <c r="R118" s="106"/>
      <c r="S118" s="106"/>
      <c r="T118" s="106"/>
      <c r="U118" s="14"/>
      <c r="V118" s="79"/>
      <c r="W118" s="105"/>
    </row>
    <row r="119" spans="1:23" ht="15.75" customHeight="1" x14ac:dyDescent="0.3">
      <c r="A119" s="88">
        <v>45408</v>
      </c>
      <c r="B119" s="89">
        <v>0</v>
      </c>
      <c r="C119" s="151" t="s">
        <v>57</v>
      </c>
      <c r="D119" s="14">
        <v>0</v>
      </c>
      <c r="E119" s="14" t="s">
        <v>57</v>
      </c>
      <c r="F119" s="21" t="s">
        <v>58</v>
      </c>
      <c r="G119" s="155">
        <v>0</v>
      </c>
      <c r="H119" s="155">
        <v>0</v>
      </c>
      <c r="I119" s="155">
        <v>0</v>
      </c>
      <c r="J119" s="173"/>
      <c r="K119" s="14"/>
      <c r="L119" s="21" t="s">
        <v>73</v>
      </c>
      <c r="M119" s="21" t="s">
        <v>73</v>
      </c>
      <c r="N119" s="107">
        <f t="shared" si="2"/>
        <v>0</v>
      </c>
      <c r="O119" s="174">
        <f t="shared" si="3"/>
        <v>0</v>
      </c>
    </row>
    <row r="120" spans="1:23" ht="15.75" customHeight="1" x14ac:dyDescent="0.3">
      <c r="A120" s="88">
        <v>45409</v>
      </c>
      <c r="B120" s="89">
        <v>0</v>
      </c>
      <c r="C120" s="151" t="s">
        <v>57</v>
      </c>
      <c r="D120" s="14">
        <v>0</v>
      </c>
      <c r="E120" s="14" t="s">
        <v>57</v>
      </c>
      <c r="F120" s="21" t="s">
        <v>58</v>
      </c>
      <c r="G120" s="155">
        <v>0</v>
      </c>
      <c r="H120" s="155">
        <v>0</v>
      </c>
      <c r="I120" s="155">
        <v>0</v>
      </c>
      <c r="J120" s="173"/>
      <c r="K120" s="14"/>
      <c r="L120" s="21" t="s">
        <v>73</v>
      </c>
      <c r="M120" s="21" t="s">
        <v>73</v>
      </c>
      <c r="N120" s="107">
        <f t="shared" si="2"/>
        <v>0</v>
      </c>
      <c r="O120" s="174">
        <f t="shared" si="3"/>
        <v>0</v>
      </c>
    </row>
    <row r="121" spans="1:23" ht="15.75" customHeight="1" x14ac:dyDescent="0.3">
      <c r="A121" s="88">
        <v>45410</v>
      </c>
      <c r="B121" s="89">
        <v>0</v>
      </c>
      <c r="C121" s="151" t="s">
        <v>57</v>
      </c>
      <c r="D121" s="14">
        <v>0</v>
      </c>
      <c r="E121" s="14" t="s">
        <v>57</v>
      </c>
      <c r="F121" s="21" t="s">
        <v>58</v>
      </c>
      <c r="G121" s="155">
        <v>0</v>
      </c>
      <c r="H121" s="155">
        <v>0</v>
      </c>
      <c r="I121" s="155">
        <v>0</v>
      </c>
      <c r="J121" s="173"/>
      <c r="K121" s="14"/>
      <c r="L121" s="21" t="s">
        <v>73</v>
      </c>
      <c r="M121" s="21" t="s">
        <v>73</v>
      </c>
      <c r="N121" s="107">
        <f t="shared" si="2"/>
        <v>0</v>
      </c>
      <c r="O121" s="174">
        <f t="shared" si="3"/>
        <v>0</v>
      </c>
    </row>
    <row r="122" spans="1:23" ht="15.75" customHeight="1" x14ac:dyDescent="0.3">
      <c r="A122" s="88">
        <v>45411</v>
      </c>
      <c r="B122" s="89">
        <v>0</v>
      </c>
      <c r="C122" s="151" t="s">
        <v>57</v>
      </c>
      <c r="D122" s="14">
        <v>0</v>
      </c>
      <c r="E122" s="14" t="s">
        <v>57</v>
      </c>
      <c r="F122" s="21" t="s">
        <v>58</v>
      </c>
      <c r="G122" s="155">
        <v>0</v>
      </c>
      <c r="H122" s="155">
        <v>0</v>
      </c>
      <c r="I122" s="155">
        <v>0</v>
      </c>
      <c r="J122" s="173"/>
      <c r="K122" s="14"/>
      <c r="L122" s="21" t="s">
        <v>73</v>
      </c>
      <c r="M122" s="21" t="s">
        <v>73</v>
      </c>
      <c r="N122" s="107">
        <f t="shared" si="2"/>
        <v>0</v>
      </c>
      <c r="O122" s="174">
        <f t="shared" si="3"/>
        <v>0</v>
      </c>
    </row>
    <row r="123" spans="1:23" ht="15.75" customHeight="1" x14ac:dyDescent="0.3">
      <c r="A123" s="88">
        <v>45412</v>
      </c>
      <c r="B123" s="89">
        <v>0</v>
      </c>
      <c r="C123" s="151" t="s">
        <v>57</v>
      </c>
      <c r="D123" s="14">
        <v>0</v>
      </c>
      <c r="E123" s="14" t="s">
        <v>57</v>
      </c>
      <c r="F123" s="21" t="s">
        <v>58</v>
      </c>
      <c r="G123" s="155">
        <v>0</v>
      </c>
      <c r="H123" s="155">
        <v>0</v>
      </c>
      <c r="I123" s="155">
        <v>0</v>
      </c>
      <c r="J123" s="173"/>
      <c r="K123" s="14"/>
      <c r="L123" s="21" t="s">
        <v>73</v>
      </c>
      <c r="M123" s="21" t="s">
        <v>73</v>
      </c>
      <c r="N123" s="107">
        <f t="shared" si="2"/>
        <v>0</v>
      </c>
      <c r="O123" s="174">
        <f t="shared" si="3"/>
        <v>0</v>
      </c>
    </row>
    <row r="124" spans="1:23" ht="15.75" customHeight="1" x14ac:dyDescent="0.3">
      <c r="A124" s="88">
        <v>45413</v>
      </c>
      <c r="B124" s="89">
        <v>0</v>
      </c>
      <c r="C124" s="151" t="s">
        <v>57</v>
      </c>
      <c r="D124" s="133">
        <v>0</v>
      </c>
      <c r="E124" s="14" t="s">
        <v>57</v>
      </c>
      <c r="F124" s="21" t="s">
        <v>58</v>
      </c>
      <c r="G124" s="155">
        <v>0</v>
      </c>
      <c r="H124" s="155">
        <v>0</v>
      </c>
      <c r="I124" s="155">
        <v>0</v>
      </c>
      <c r="J124" s="173"/>
      <c r="K124" s="14"/>
      <c r="L124" s="21" t="s">
        <v>73</v>
      </c>
      <c r="M124" s="21" t="s">
        <v>73</v>
      </c>
      <c r="N124" s="107">
        <f t="shared" si="2"/>
        <v>0</v>
      </c>
      <c r="O124" s="174">
        <f t="shared" si="3"/>
        <v>0</v>
      </c>
    </row>
    <row r="125" spans="1:23" ht="15.75" customHeight="1" x14ac:dyDescent="0.3">
      <c r="A125" s="88">
        <v>45414</v>
      </c>
      <c r="B125" s="89">
        <v>0</v>
      </c>
      <c r="C125" s="151" t="s">
        <v>57</v>
      </c>
      <c r="D125" s="133">
        <v>0</v>
      </c>
      <c r="E125" s="14" t="s">
        <v>57</v>
      </c>
      <c r="F125" s="21" t="s">
        <v>58</v>
      </c>
      <c r="G125" s="155">
        <v>0</v>
      </c>
      <c r="H125" s="155">
        <v>0</v>
      </c>
      <c r="I125" s="155">
        <v>0</v>
      </c>
      <c r="J125" s="173"/>
      <c r="K125" s="14"/>
      <c r="L125" s="21" t="s">
        <v>73</v>
      </c>
      <c r="M125" s="21" t="s">
        <v>73</v>
      </c>
      <c r="N125" s="107">
        <f t="shared" si="2"/>
        <v>0</v>
      </c>
      <c r="O125" s="174">
        <f t="shared" si="3"/>
        <v>0</v>
      </c>
    </row>
    <row r="126" spans="1:23" ht="15.75" customHeight="1" x14ac:dyDescent="0.3">
      <c r="A126" s="88">
        <v>45415</v>
      </c>
      <c r="B126" s="89">
        <v>0</v>
      </c>
      <c r="C126" s="151" t="s">
        <v>57</v>
      </c>
      <c r="D126" s="133">
        <v>0</v>
      </c>
      <c r="E126" s="14" t="s">
        <v>57</v>
      </c>
      <c r="F126" s="21" t="s">
        <v>58</v>
      </c>
      <c r="G126" s="155">
        <v>0</v>
      </c>
      <c r="H126" s="155">
        <v>0</v>
      </c>
      <c r="I126" s="155">
        <v>0</v>
      </c>
      <c r="J126" s="173"/>
      <c r="K126" s="14"/>
      <c r="L126" s="21" t="s">
        <v>73</v>
      </c>
      <c r="M126" s="21" t="s">
        <v>73</v>
      </c>
      <c r="N126" s="107">
        <f t="shared" si="2"/>
        <v>0</v>
      </c>
      <c r="O126" s="174">
        <f t="shared" si="3"/>
        <v>0</v>
      </c>
    </row>
    <row r="127" spans="1:23" ht="15.75" customHeight="1" x14ac:dyDescent="0.3">
      <c r="A127" s="88">
        <v>45416</v>
      </c>
      <c r="B127" s="89">
        <v>0</v>
      </c>
      <c r="C127" s="151" t="s">
        <v>57</v>
      </c>
      <c r="D127" s="133">
        <v>0</v>
      </c>
      <c r="E127" s="14" t="s">
        <v>57</v>
      </c>
      <c r="F127" s="21" t="s">
        <v>58</v>
      </c>
      <c r="G127" s="155">
        <v>0</v>
      </c>
      <c r="H127" s="155">
        <v>0</v>
      </c>
      <c r="I127" s="155">
        <v>0</v>
      </c>
      <c r="J127" s="173"/>
      <c r="K127" s="14"/>
      <c r="L127" s="21" t="s">
        <v>73</v>
      </c>
      <c r="M127" s="21" t="s">
        <v>73</v>
      </c>
      <c r="N127" s="107">
        <f t="shared" si="2"/>
        <v>0</v>
      </c>
      <c r="O127" s="174">
        <f t="shared" si="3"/>
        <v>0</v>
      </c>
    </row>
    <row r="128" spans="1:23" ht="15.75" customHeight="1" x14ac:dyDescent="0.3">
      <c r="A128" s="88">
        <v>45417</v>
      </c>
      <c r="B128" s="89">
        <v>0</v>
      </c>
      <c r="C128" s="151" t="s">
        <v>57</v>
      </c>
      <c r="D128" s="133">
        <v>0</v>
      </c>
      <c r="E128" s="14" t="s">
        <v>57</v>
      </c>
      <c r="F128" s="21" t="s">
        <v>58</v>
      </c>
      <c r="G128" s="155">
        <v>0</v>
      </c>
      <c r="H128" s="155">
        <v>0</v>
      </c>
      <c r="I128" s="155">
        <v>0</v>
      </c>
      <c r="J128" s="173"/>
      <c r="K128" s="14"/>
      <c r="L128" s="21" t="s">
        <v>73</v>
      </c>
      <c r="M128" s="21" t="s">
        <v>73</v>
      </c>
      <c r="N128" s="107">
        <f t="shared" si="2"/>
        <v>0</v>
      </c>
      <c r="O128" s="174">
        <f t="shared" si="3"/>
        <v>0</v>
      </c>
    </row>
    <row r="129" spans="1:15" ht="15.75" customHeight="1" x14ac:dyDescent="0.3">
      <c r="A129" s="88">
        <v>45418</v>
      </c>
      <c r="B129" s="89">
        <v>0</v>
      </c>
      <c r="C129" s="151" t="s">
        <v>57</v>
      </c>
      <c r="D129" s="133">
        <v>0</v>
      </c>
      <c r="E129" s="14" t="s">
        <v>57</v>
      </c>
      <c r="F129" s="21" t="s">
        <v>58</v>
      </c>
      <c r="G129" s="155">
        <v>0</v>
      </c>
      <c r="H129" s="155">
        <v>0</v>
      </c>
      <c r="I129" s="155">
        <v>0</v>
      </c>
      <c r="J129" s="173"/>
      <c r="K129" s="14"/>
      <c r="L129" s="21" t="s">
        <v>73</v>
      </c>
      <c r="M129" s="21" t="s">
        <v>73</v>
      </c>
      <c r="N129" s="107">
        <f t="shared" si="2"/>
        <v>0</v>
      </c>
      <c r="O129" s="174">
        <f t="shared" si="3"/>
        <v>0</v>
      </c>
    </row>
    <row r="130" spans="1:15" ht="15.75" customHeight="1" x14ac:dyDescent="0.3">
      <c r="A130" s="88">
        <v>45419</v>
      </c>
      <c r="B130" s="89">
        <v>0</v>
      </c>
      <c r="C130" s="151" t="s">
        <v>57</v>
      </c>
      <c r="D130" s="133">
        <v>0</v>
      </c>
      <c r="E130" s="14" t="s">
        <v>57</v>
      </c>
      <c r="F130" s="21" t="s">
        <v>58</v>
      </c>
      <c r="G130" s="155">
        <v>0</v>
      </c>
      <c r="H130" s="155">
        <v>0</v>
      </c>
      <c r="I130" s="155">
        <v>0</v>
      </c>
      <c r="J130" s="173"/>
      <c r="K130" s="14"/>
      <c r="L130" s="21" t="s">
        <v>73</v>
      </c>
      <c r="M130" s="21" t="s">
        <v>73</v>
      </c>
      <c r="N130" s="107">
        <f t="shared" si="2"/>
        <v>0</v>
      </c>
      <c r="O130" s="174">
        <f t="shared" si="3"/>
        <v>0</v>
      </c>
    </row>
    <row r="131" spans="1:15" ht="15.75" customHeight="1" x14ac:dyDescent="0.3">
      <c r="A131" s="88">
        <v>45420</v>
      </c>
      <c r="B131" s="89">
        <v>0</v>
      </c>
      <c r="C131" s="151" t="s">
        <v>57</v>
      </c>
      <c r="D131" s="133">
        <v>0</v>
      </c>
      <c r="E131" s="14" t="s">
        <v>57</v>
      </c>
      <c r="F131" s="21" t="s">
        <v>58</v>
      </c>
      <c r="G131" s="155">
        <v>0</v>
      </c>
      <c r="H131" s="155">
        <v>0</v>
      </c>
      <c r="I131" s="155">
        <v>0</v>
      </c>
      <c r="J131" s="173"/>
      <c r="K131" s="14"/>
      <c r="L131" s="21" t="s">
        <v>73</v>
      </c>
      <c r="M131" s="21" t="s">
        <v>73</v>
      </c>
      <c r="N131" s="107">
        <f t="shared" ref="N131:N138" si="4">SUM(B131:F131,G131,H131,I131,L131)</f>
        <v>0</v>
      </c>
      <c r="O131" s="174">
        <f t="shared" ref="O131:O194" si="5">SUM(K131,H131,G131,E131,D131,C131,B131,L131)</f>
        <v>0</v>
      </c>
    </row>
    <row r="132" spans="1:15" ht="15.75" customHeight="1" x14ac:dyDescent="0.3">
      <c r="A132" s="88">
        <v>45421</v>
      </c>
      <c r="B132" s="89">
        <v>0</v>
      </c>
      <c r="C132" s="151" t="s">
        <v>57</v>
      </c>
      <c r="D132" s="133">
        <v>0</v>
      </c>
      <c r="E132" s="14" t="s">
        <v>57</v>
      </c>
      <c r="F132" s="21" t="s">
        <v>58</v>
      </c>
      <c r="G132" s="155">
        <v>0</v>
      </c>
      <c r="H132" s="155">
        <v>0</v>
      </c>
      <c r="I132" s="155">
        <v>0</v>
      </c>
      <c r="J132" s="173"/>
      <c r="K132" s="14"/>
      <c r="L132" s="21" t="s">
        <v>73</v>
      </c>
      <c r="M132" s="21" t="s">
        <v>73</v>
      </c>
      <c r="N132" s="107">
        <f t="shared" si="4"/>
        <v>0</v>
      </c>
      <c r="O132" s="174">
        <f t="shared" si="5"/>
        <v>0</v>
      </c>
    </row>
    <row r="133" spans="1:15" ht="15.75" customHeight="1" x14ac:dyDescent="0.3">
      <c r="A133" s="88">
        <v>45422</v>
      </c>
      <c r="B133" s="89">
        <v>0</v>
      </c>
      <c r="C133" s="151" t="s">
        <v>57</v>
      </c>
      <c r="D133" s="133">
        <v>0</v>
      </c>
      <c r="E133" s="14" t="s">
        <v>57</v>
      </c>
      <c r="F133" s="21" t="s">
        <v>58</v>
      </c>
      <c r="G133" s="155">
        <v>0</v>
      </c>
      <c r="H133" s="155">
        <v>0</v>
      </c>
      <c r="I133" s="155">
        <v>0</v>
      </c>
      <c r="J133" s="173"/>
      <c r="K133" s="14"/>
      <c r="L133" s="21" t="s">
        <v>73</v>
      </c>
      <c r="M133" s="21" t="s">
        <v>73</v>
      </c>
      <c r="N133" s="107">
        <f t="shared" si="4"/>
        <v>0</v>
      </c>
      <c r="O133" s="174">
        <f t="shared" si="5"/>
        <v>0</v>
      </c>
    </row>
    <row r="134" spans="1:15" ht="15.75" customHeight="1" x14ac:dyDescent="0.3">
      <c r="A134" s="88">
        <v>45423</v>
      </c>
      <c r="B134" s="89">
        <v>0</v>
      </c>
      <c r="C134" s="151" t="s">
        <v>57</v>
      </c>
      <c r="D134" s="133">
        <v>0</v>
      </c>
      <c r="E134" s="14" t="s">
        <v>57</v>
      </c>
      <c r="F134" s="21" t="s">
        <v>58</v>
      </c>
      <c r="G134" s="155">
        <v>0</v>
      </c>
      <c r="H134" s="155">
        <v>0</v>
      </c>
      <c r="I134" s="155">
        <v>0</v>
      </c>
      <c r="J134" s="173"/>
      <c r="K134" s="14"/>
      <c r="L134" s="21" t="s">
        <v>73</v>
      </c>
      <c r="M134" s="21" t="s">
        <v>73</v>
      </c>
      <c r="N134" s="107">
        <f t="shared" si="4"/>
        <v>0</v>
      </c>
      <c r="O134" s="174">
        <f t="shared" si="5"/>
        <v>0</v>
      </c>
    </row>
    <row r="135" spans="1:15" ht="15.75" customHeight="1" x14ac:dyDescent="0.3">
      <c r="A135" s="88">
        <v>45424</v>
      </c>
      <c r="B135" s="89">
        <v>2</v>
      </c>
      <c r="C135" s="151" t="s">
        <v>57</v>
      </c>
      <c r="D135" s="133">
        <v>0</v>
      </c>
      <c r="E135" s="14" t="s">
        <v>57</v>
      </c>
      <c r="F135" s="21" t="s">
        <v>58</v>
      </c>
      <c r="G135" s="155">
        <v>0</v>
      </c>
      <c r="H135" s="155">
        <v>0</v>
      </c>
      <c r="I135" s="155">
        <v>0</v>
      </c>
      <c r="J135" s="173"/>
      <c r="K135" s="14"/>
      <c r="L135" s="21" t="s">
        <v>73</v>
      </c>
      <c r="M135" s="21" t="s">
        <v>73</v>
      </c>
      <c r="N135" s="107">
        <f t="shared" si="4"/>
        <v>2</v>
      </c>
      <c r="O135" s="174">
        <f t="shared" si="5"/>
        <v>2</v>
      </c>
    </row>
    <row r="136" spans="1:15" ht="15.75" customHeight="1" x14ac:dyDescent="0.3">
      <c r="A136" s="88">
        <v>45425</v>
      </c>
      <c r="B136" s="89">
        <v>7</v>
      </c>
      <c r="C136" s="151" t="s">
        <v>57</v>
      </c>
      <c r="D136" s="133">
        <v>0</v>
      </c>
      <c r="E136" s="14" t="s">
        <v>57</v>
      </c>
      <c r="F136" s="21" t="s">
        <v>58</v>
      </c>
      <c r="G136" s="155">
        <v>0</v>
      </c>
      <c r="H136" s="155">
        <v>0</v>
      </c>
      <c r="I136" s="155">
        <v>0</v>
      </c>
      <c r="J136" s="173"/>
      <c r="K136" s="14"/>
      <c r="L136" s="21" t="s">
        <v>73</v>
      </c>
      <c r="M136" s="21" t="s">
        <v>73</v>
      </c>
      <c r="N136" s="107">
        <f t="shared" si="4"/>
        <v>7</v>
      </c>
      <c r="O136" s="174">
        <f t="shared" si="5"/>
        <v>7</v>
      </c>
    </row>
    <row r="137" spans="1:15" ht="15.75" customHeight="1" x14ac:dyDescent="0.3">
      <c r="A137" s="88">
        <v>45426</v>
      </c>
      <c r="B137" s="89">
        <v>8</v>
      </c>
      <c r="C137" s="151" t="s">
        <v>57</v>
      </c>
      <c r="D137" s="36">
        <v>0</v>
      </c>
      <c r="E137" s="14" t="s">
        <v>57</v>
      </c>
      <c r="F137" s="21" t="s">
        <v>58</v>
      </c>
      <c r="G137" s="155">
        <v>5</v>
      </c>
      <c r="H137" s="155">
        <v>0</v>
      </c>
      <c r="I137" s="155">
        <v>0</v>
      </c>
      <c r="J137" s="173"/>
      <c r="K137" s="14"/>
      <c r="L137" s="21" t="s">
        <v>73</v>
      </c>
      <c r="M137" s="21" t="s">
        <v>73</v>
      </c>
      <c r="N137" s="107">
        <f t="shared" si="4"/>
        <v>13</v>
      </c>
      <c r="O137" s="174">
        <f t="shared" si="5"/>
        <v>13</v>
      </c>
    </row>
    <row r="138" spans="1:15" ht="15.75" customHeight="1" x14ac:dyDescent="0.3">
      <c r="A138" s="88">
        <v>45427</v>
      </c>
      <c r="B138" s="89">
        <v>3</v>
      </c>
      <c r="C138" s="14">
        <v>7</v>
      </c>
      <c r="D138" s="36">
        <v>0</v>
      </c>
      <c r="E138" s="36">
        <v>0</v>
      </c>
      <c r="F138" s="21" t="s">
        <v>58</v>
      </c>
      <c r="G138" s="155">
        <v>4</v>
      </c>
      <c r="H138" s="155">
        <v>0</v>
      </c>
      <c r="I138" s="155">
        <v>0</v>
      </c>
      <c r="J138" s="173"/>
      <c r="K138" s="14"/>
      <c r="L138" s="21" t="s">
        <v>73</v>
      </c>
      <c r="M138" s="21" t="s">
        <v>73</v>
      </c>
      <c r="N138" s="107">
        <f t="shared" si="4"/>
        <v>14</v>
      </c>
      <c r="O138" s="174">
        <f t="shared" si="5"/>
        <v>14</v>
      </c>
    </row>
    <row r="139" spans="1:15" ht="15.75" customHeight="1" x14ac:dyDescent="0.3">
      <c r="A139" s="88">
        <v>45428</v>
      </c>
      <c r="B139" s="89">
        <v>7</v>
      </c>
      <c r="C139" s="14">
        <v>15</v>
      </c>
      <c r="D139" s="36">
        <v>0</v>
      </c>
      <c r="E139" s="36">
        <v>0</v>
      </c>
      <c r="F139" s="21" t="s">
        <v>58</v>
      </c>
      <c r="G139" s="155">
        <v>9</v>
      </c>
      <c r="H139" s="155">
        <v>0</v>
      </c>
      <c r="I139" s="155">
        <v>0</v>
      </c>
      <c r="J139" s="173"/>
      <c r="K139" s="14"/>
      <c r="L139" s="193">
        <v>1</v>
      </c>
      <c r="M139" s="193"/>
      <c r="N139" s="107">
        <f t="shared" ref="N139:N202" si="6">SUM(B139:F139,G139,H139,I139,L139,M139)</f>
        <v>32</v>
      </c>
      <c r="O139" s="174">
        <f t="shared" si="5"/>
        <v>32</v>
      </c>
    </row>
    <row r="140" spans="1:15" ht="15.75" customHeight="1" x14ac:dyDescent="0.3">
      <c r="A140" s="88">
        <v>45429</v>
      </c>
      <c r="B140" s="89">
        <v>14</v>
      </c>
      <c r="C140" s="14">
        <v>19</v>
      </c>
      <c r="D140" s="36">
        <v>0</v>
      </c>
      <c r="E140" s="36">
        <v>0</v>
      </c>
      <c r="F140" s="21" t="s">
        <v>58</v>
      </c>
      <c r="G140" s="155">
        <v>3</v>
      </c>
      <c r="H140" s="155">
        <v>0</v>
      </c>
      <c r="I140" s="155">
        <v>0</v>
      </c>
      <c r="J140" s="173"/>
      <c r="K140" s="14"/>
      <c r="L140" s="193">
        <v>7</v>
      </c>
      <c r="M140" s="193"/>
      <c r="N140" s="107">
        <f t="shared" si="6"/>
        <v>43</v>
      </c>
      <c r="O140" s="174">
        <f t="shared" si="5"/>
        <v>43</v>
      </c>
    </row>
    <row r="141" spans="1:15" ht="15.75" customHeight="1" x14ac:dyDescent="0.3">
      <c r="A141" s="88">
        <v>45430</v>
      </c>
      <c r="B141" s="89">
        <v>29</v>
      </c>
      <c r="C141" s="14">
        <v>24</v>
      </c>
      <c r="D141" s="36">
        <v>0</v>
      </c>
      <c r="E141" s="36">
        <v>1</v>
      </c>
      <c r="F141" s="21" t="s">
        <v>58</v>
      </c>
      <c r="G141" s="155">
        <v>7</v>
      </c>
      <c r="H141" s="155">
        <v>0</v>
      </c>
      <c r="I141" s="155">
        <v>0</v>
      </c>
      <c r="J141" s="173"/>
      <c r="K141" s="14"/>
      <c r="L141" s="193">
        <v>2</v>
      </c>
      <c r="M141" s="193"/>
      <c r="N141" s="107">
        <f t="shared" si="6"/>
        <v>63</v>
      </c>
      <c r="O141" s="174">
        <f t="shared" si="5"/>
        <v>63</v>
      </c>
    </row>
    <row r="142" spans="1:15" ht="15.75" customHeight="1" x14ac:dyDescent="0.3">
      <c r="A142" s="88">
        <v>45431</v>
      </c>
      <c r="B142" s="89">
        <v>30</v>
      </c>
      <c r="C142" s="14">
        <v>26</v>
      </c>
      <c r="D142" s="36">
        <v>1</v>
      </c>
      <c r="E142" s="36">
        <v>2</v>
      </c>
      <c r="F142" s="21" t="s">
        <v>58</v>
      </c>
      <c r="G142" s="155">
        <v>9</v>
      </c>
      <c r="H142" s="155">
        <v>0</v>
      </c>
      <c r="I142" s="155">
        <v>0</v>
      </c>
      <c r="J142" s="173"/>
      <c r="K142" s="14"/>
      <c r="L142" s="193">
        <v>0</v>
      </c>
      <c r="M142" s="193"/>
      <c r="N142" s="107">
        <f t="shared" si="6"/>
        <v>68</v>
      </c>
      <c r="O142" s="174">
        <f t="shared" si="5"/>
        <v>68</v>
      </c>
    </row>
    <row r="143" spans="1:15" ht="15.75" customHeight="1" x14ac:dyDescent="0.3">
      <c r="A143" s="88">
        <v>45432</v>
      </c>
      <c r="B143" s="89">
        <v>28</v>
      </c>
      <c r="C143" s="14">
        <v>13</v>
      </c>
      <c r="D143" s="36">
        <v>2</v>
      </c>
      <c r="E143" s="36">
        <v>-2</v>
      </c>
      <c r="F143" s="21" t="s">
        <v>58</v>
      </c>
      <c r="G143" s="155">
        <v>9</v>
      </c>
      <c r="H143" s="155">
        <v>0</v>
      </c>
      <c r="I143" s="155">
        <v>0</v>
      </c>
      <c r="J143" s="173"/>
      <c r="K143" s="14"/>
      <c r="L143" s="193">
        <v>1</v>
      </c>
      <c r="M143" s="193"/>
      <c r="N143" s="107">
        <f t="shared" si="6"/>
        <v>51</v>
      </c>
      <c r="O143" s="174">
        <f t="shared" si="5"/>
        <v>51</v>
      </c>
    </row>
    <row r="144" spans="1:15" ht="15.75" customHeight="1" x14ac:dyDescent="0.3">
      <c r="A144" s="88">
        <v>45433</v>
      </c>
      <c r="B144" s="89">
        <v>38</v>
      </c>
      <c r="C144" s="14">
        <v>13</v>
      </c>
      <c r="D144" s="36">
        <v>2</v>
      </c>
      <c r="E144" s="36">
        <v>-1</v>
      </c>
      <c r="F144" s="21" t="s">
        <v>58</v>
      </c>
      <c r="G144" s="155">
        <v>8</v>
      </c>
      <c r="H144" s="155">
        <v>0</v>
      </c>
      <c r="I144" s="155">
        <v>0</v>
      </c>
      <c r="J144" s="173"/>
      <c r="K144" s="14"/>
      <c r="L144" s="193">
        <v>0</v>
      </c>
      <c r="M144" s="193"/>
      <c r="N144" s="107">
        <f t="shared" si="6"/>
        <v>60</v>
      </c>
      <c r="O144" s="174">
        <f t="shared" si="5"/>
        <v>60</v>
      </c>
    </row>
    <row r="145" spans="1:15" ht="15.75" customHeight="1" x14ac:dyDescent="0.3">
      <c r="A145" s="88">
        <v>45434</v>
      </c>
      <c r="B145" s="89">
        <v>7</v>
      </c>
      <c r="C145" s="14">
        <v>11</v>
      </c>
      <c r="D145" s="36">
        <v>0</v>
      </c>
      <c r="E145" s="36">
        <v>0</v>
      </c>
      <c r="F145" s="21" t="s">
        <v>58</v>
      </c>
      <c r="G145" s="155">
        <v>6</v>
      </c>
      <c r="H145" s="155">
        <v>0</v>
      </c>
      <c r="I145" s="155">
        <v>0</v>
      </c>
      <c r="J145" s="155"/>
      <c r="K145" s="14"/>
      <c r="L145" s="193">
        <v>0</v>
      </c>
      <c r="M145" s="193"/>
      <c r="N145" s="107">
        <f t="shared" si="6"/>
        <v>24</v>
      </c>
      <c r="O145" s="174">
        <f t="shared" si="5"/>
        <v>24</v>
      </c>
    </row>
    <row r="146" spans="1:15" ht="15.75" customHeight="1" x14ac:dyDescent="0.3">
      <c r="A146" s="88">
        <v>45435</v>
      </c>
      <c r="B146" s="89">
        <v>2</v>
      </c>
      <c r="C146" s="14">
        <v>0</v>
      </c>
      <c r="D146" s="36">
        <v>0</v>
      </c>
      <c r="E146" s="36">
        <v>2</v>
      </c>
      <c r="F146" s="21" t="s">
        <v>58</v>
      </c>
      <c r="G146" s="155">
        <v>7</v>
      </c>
      <c r="H146" s="155">
        <v>0</v>
      </c>
      <c r="I146" s="155">
        <v>0</v>
      </c>
      <c r="J146" s="173"/>
      <c r="K146" s="14"/>
      <c r="L146" s="193">
        <v>2</v>
      </c>
      <c r="M146" s="193"/>
      <c r="N146" s="107">
        <f t="shared" si="6"/>
        <v>13</v>
      </c>
      <c r="O146" s="174">
        <f t="shared" si="5"/>
        <v>13</v>
      </c>
    </row>
    <row r="147" spans="1:15" ht="15.75" customHeight="1" x14ac:dyDescent="0.3">
      <c r="A147" s="88">
        <v>45436</v>
      </c>
      <c r="B147" s="89">
        <v>4</v>
      </c>
      <c r="C147" s="14">
        <v>8</v>
      </c>
      <c r="D147" s="36">
        <v>0</v>
      </c>
      <c r="E147" s="36">
        <v>2</v>
      </c>
      <c r="F147" s="21" t="s">
        <v>58</v>
      </c>
      <c r="G147" s="155">
        <v>7</v>
      </c>
      <c r="H147" s="155">
        <v>0</v>
      </c>
      <c r="I147" s="155">
        <v>0</v>
      </c>
      <c r="J147" s="173"/>
      <c r="K147" s="14"/>
      <c r="L147" s="193">
        <v>0</v>
      </c>
      <c r="M147" s="193"/>
      <c r="N147" s="107">
        <f t="shared" si="6"/>
        <v>21</v>
      </c>
      <c r="O147" s="174">
        <f t="shared" si="5"/>
        <v>21</v>
      </c>
    </row>
    <row r="148" spans="1:15" ht="15.75" customHeight="1" x14ac:dyDescent="0.3">
      <c r="A148" s="88">
        <v>45437</v>
      </c>
      <c r="B148" s="89">
        <v>9</v>
      </c>
      <c r="C148" s="14">
        <v>17</v>
      </c>
      <c r="D148" s="36">
        <v>1</v>
      </c>
      <c r="E148" s="36">
        <v>0</v>
      </c>
      <c r="F148" s="21" t="s">
        <v>58</v>
      </c>
      <c r="G148" s="155">
        <v>6</v>
      </c>
      <c r="H148" s="155">
        <v>0</v>
      </c>
      <c r="I148" s="155">
        <v>0</v>
      </c>
      <c r="J148" s="173"/>
      <c r="K148" s="14"/>
      <c r="L148" s="193">
        <v>0</v>
      </c>
      <c r="M148" s="193"/>
      <c r="N148" s="107">
        <f t="shared" si="6"/>
        <v>33</v>
      </c>
      <c r="O148" s="174">
        <f t="shared" si="5"/>
        <v>33</v>
      </c>
    </row>
    <row r="149" spans="1:15" ht="15.75" customHeight="1" x14ac:dyDescent="0.3">
      <c r="A149" s="88">
        <v>45438</v>
      </c>
      <c r="B149" s="89">
        <v>9</v>
      </c>
      <c r="C149" s="14">
        <v>33</v>
      </c>
      <c r="D149" s="36">
        <v>2</v>
      </c>
      <c r="E149" s="36">
        <v>3</v>
      </c>
      <c r="F149" s="21" t="s">
        <v>58</v>
      </c>
      <c r="G149" s="155">
        <v>9</v>
      </c>
      <c r="H149" s="155">
        <v>0</v>
      </c>
      <c r="I149" s="155">
        <v>0</v>
      </c>
      <c r="J149" s="173"/>
      <c r="K149" s="14"/>
      <c r="L149" s="193">
        <v>1</v>
      </c>
      <c r="M149" s="193"/>
      <c r="N149" s="107">
        <f t="shared" si="6"/>
        <v>57</v>
      </c>
      <c r="O149" s="174">
        <f t="shared" si="5"/>
        <v>57</v>
      </c>
    </row>
    <row r="150" spans="1:15" ht="15.75" customHeight="1" x14ac:dyDescent="0.3">
      <c r="A150" s="88">
        <v>45439</v>
      </c>
      <c r="B150" s="89">
        <v>9</v>
      </c>
      <c r="C150" s="14">
        <v>33</v>
      </c>
      <c r="D150" s="36">
        <v>2</v>
      </c>
      <c r="E150" s="36">
        <v>6</v>
      </c>
      <c r="F150" s="21" t="s">
        <v>58</v>
      </c>
      <c r="G150" s="155">
        <v>13</v>
      </c>
      <c r="H150" s="155">
        <v>0</v>
      </c>
      <c r="I150" s="155">
        <v>0</v>
      </c>
      <c r="J150" s="173"/>
      <c r="K150" s="14"/>
      <c r="L150" s="193">
        <v>4</v>
      </c>
      <c r="M150" s="193"/>
      <c r="N150" s="107">
        <f t="shared" si="6"/>
        <v>67</v>
      </c>
      <c r="O150" s="174">
        <f t="shared" si="5"/>
        <v>67</v>
      </c>
    </row>
    <row r="151" spans="1:15" ht="15.75" customHeight="1" x14ac:dyDescent="0.3">
      <c r="A151" s="88">
        <v>45440</v>
      </c>
      <c r="B151" s="89">
        <v>16</v>
      </c>
      <c r="C151" s="14">
        <v>31</v>
      </c>
      <c r="D151" s="36">
        <v>4</v>
      </c>
      <c r="E151" s="36">
        <v>-1</v>
      </c>
      <c r="F151" s="21" t="s">
        <v>58</v>
      </c>
      <c r="G151" s="155">
        <v>20</v>
      </c>
      <c r="H151" s="155">
        <v>1</v>
      </c>
      <c r="I151" s="155">
        <v>0</v>
      </c>
      <c r="J151" s="173"/>
      <c r="K151" s="14"/>
      <c r="L151" s="193">
        <v>6</v>
      </c>
      <c r="M151" s="193"/>
      <c r="N151" s="107">
        <f t="shared" si="6"/>
        <v>77</v>
      </c>
      <c r="O151" s="174">
        <f t="shared" si="5"/>
        <v>77</v>
      </c>
    </row>
    <row r="152" spans="1:15" ht="15.75" customHeight="1" x14ac:dyDescent="0.3">
      <c r="A152" s="88">
        <v>45441</v>
      </c>
      <c r="B152" s="89">
        <v>18</v>
      </c>
      <c r="C152" s="14">
        <v>43</v>
      </c>
      <c r="D152" s="36">
        <v>7</v>
      </c>
      <c r="E152" s="36">
        <v>5</v>
      </c>
      <c r="F152" s="21" t="s">
        <v>58</v>
      </c>
      <c r="G152" s="155">
        <v>21</v>
      </c>
      <c r="H152" s="155">
        <v>0</v>
      </c>
      <c r="I152" s="155">
        <v>0</v>
      </c>
      <c r="J152" s="173"/>
      <c r="K152" s="14"/>
      <c r="L152" s="193">
        <v>2</v>
      </c>
      <c r="M152" s="193"/>
      <c r="N152" s="107">
        <f t="shared" si="6"/>
        <v>96</v>
      </c>
      <c r="O152" s="174">
        <f t="shared" si="5"/>
        <v>96</v>
      </c>
    </row>
    <row r="153" spans="1:15" ht="15.75" customHeight="1" x14ac:dyDescent="0.3">
      <c r="A153" s="88">
        <v>45442</v>
      </c>
      <c r="B153" s="89">
        <v>13</v>
      </c>
      <c r="C153" s="14">
        <v>44</v>
      </c>
      <c r="D153" s="36">
        <v>2</v>
      </c>
      <c r="E153" s="36">
        <v>8</v>
      </c>
      <c r="F153" s="21" t="s">
        <v>58</v>
      </c>
      <c r="G153" s="155">
        <v>21</v>
      </c>
      <c r="H153" s="155">
        <v>3</v>
      </c>
      <c r="I153" s="155">
        <v>0</v>
      </c>
      <c r="J153" s="173"/>
      <c r="K153" s="14"/>
      <c r="L153" s="193">
        <v>1</v>
      </c>
      <c r="M153" s="193"/>
      <c r="N153" s="107">
        <f t="shared" si="6"/>
        <v>92</v>
      </c>
      <c r="O153" s="174">
        <f t="shared" si="5"/>
        <v>92</v>
      </c>
    </row>
    <row r="154" spans="1:15" ht="15.75" customHeight="1" x14ac:dyDescent="0.3">
      <c r="A154" s="88">
        <v>45443</v>
      </c>
      <c r="B154" s="89">
        <v>26</v>
      </c>
      <c r="C154" s="14">
        <v>55</v>
      </c>
      <c r="D154" s="36">
        <v>4</v>
      </c>
      <c r="E154" s="36">
        <v>2</v>
      </c>
      <c r="F154" s="21" t="s">
        <v>58</v>
      </c>
      <c r="G154" s="177">
        <v>32</v>
      </c>
      <c r="H154" s="150">
        <v>1</v>
      </c>
      <c r="I154" s="155">
        <v>0</v>
      </c>
      <c r="J154" s="149"/>
      <c r="K154" s="14"/>
      <c r="L154" s="193">
        <v>4</v>
      </c>
      <c r="M154" s="193"/>
      <c r="N154" s="107">
        <f t="shared" si="6"/>
        <v>124</v>
      </c>
      <c r="O154" s="174">
        <f t="shared" si="5"/>
        <v>124</v>
      </c>
    </row>
    <row r="155" spans="1:15" ht="15.75" customHeight="1" x14ac:dyDescent="0.3">
      <c r="A155" s="88">
        <v>45444</v>
      </c>
      <c r="B155" s="89">
        <v>29</v>
      </c>
      <c r="C155" s="14">
        <v>195</v>
      </c>
      <c r="D155" s="36">
        <v>7</v>
      </c>
      <c r="E155" s="36">
        <v>20</v>
      </c>
      <c r="F155" s="21" t="s">
        <v>58</v>
      </c>
      <c r="G155" s="155">
        <v>43</v>
      </c>
      <c r="H155" s="150">
        <v>1</v>
      </c>
      <c r="I155" s="155">
        <v>0</v>
      </c>
      <c r="J155" s="149"/>
      <c r="K155" s="14"/>
      <c r="L155" s="193">
        <v>16</v>
      </c>
      <c r="M155" s="193"/>
      <c r="N155" s="107">
        <f t="shared" si="6"/>
        <v>311</v>
      </c>
      <c r="O155" s="174">
        <f t="shared" si="5"/>
        <v>311</v>
      </c>
    </row>
    <row r="156" spans="1:15" ht="15.75" customHeight="1" x14ac:dyDescent="0.3">
      <c r="A156" s="88">
        <v>45445</v>
      </c>
      <c r="B156" s="89">
        <v>62</v>
      </c>
      <c r="C156" s="14">
        <v>131</v>
      </c>
      <c r="D156" s="36">
        <v>24</v>
      </c>
      <c r="E156" s="36">
        <v>37</v>
      </c>
      <c r="F156" s="21" t="s">
        <v>58</v>
      </c>
      <c r="G156" s="155">
        <v>57</v>
      </c>
      <c r="H156" s="150">
        <v>4</v>
      </c>
      <c r="I156" s="155">
        <v>0</v>
      </c>
      <c r="J156" s="149"/>
      <c r="K156" s="14"/>
      <c r="L156" s="21" t="s">
        <v>73</v>
      </c>
      <c r="M156" s="21" t="s">
        <v>73</v>
      </c>
      <c r="N156" s="107">
        <f t="shared" si="6"/>
        <v>315</v>
      </c>
      <c r="O156" s="174">
        <f t="shared" si="5"/>
        <v>315</v>
      </c>
    </row>
    <row r="157" spans="1:15" ht="15.75" customHeight="1" x14ac:dyDescent="0.3">
      <c r="A157" s="88">
        <v>45446</v>
      </c>
      <c r="B157" s="89">
        <v>41</v>
      </c>
      <c r="C157" s="14">
        <v>94</v>
      </c>
      <c r="D157" s="36">
        <v>29</v>
      </c>
      <c r="E157" s="36">
        <v>3</v>
      </c>
      <c r="F157" s="21" t="s">
        <v>58</v>
      </c>
      <c r="G157" s="155">
        <v>71</v>
      </c>
      <c r="H157" s="150">
        <v>4</v>
      </c>
      <c r="I157" s="155">
        <v>0</v>
      </c>
      <c r="J157" s="149"/>
      <c r="K157" s="14"/>
      <c r="L157" s="21" t="s">
        <v>53</v>
      </c>
      <c r="M157" s="21">
        <v>0</v>
      </c>
      <c r="N157" s="107">
        <f t="shared" si="6"/>
        <v>242</v>
      </c>
      <c r="O157" s="174">
        <f t="shared" si="5"/>
        <v>242</v>
      </c>
    </row>
    <row r="158" spans="1:15" ht="15.75" customHeight="1" x14ac:dyDescent="0.3">
      <c r="A158" s="88">
        <v>45447</v>
      </c>
      <c r="B158" s="89">
        <v>11</v>
      </c>
      <c r="C158" s="14">
        <v>61</v>
      </c>
      <c r="D158" s="36">
        <v>9</v>
      </c>
      <c r="E158" s="36">
        <v>6</v>
      </c>
      <c r="F158" s="21" t="s">
        <v>58</v>
      </c>
      <c r="G158" s="155">
        <v>27</v>
      </c>
      <c r="H158" s="150">
        <v>1</v>
      </c>
      <c r="I158" s="155">
        <v>0</v>
      </c>
      <c r="J158" s="149"/>
      <c r="K158" s="14"/>
      <c r="L158" s="21" t="s">
        <v>53</v>
      </c>
      <c r="M158" s="21">
        <v>8</v>
      </c>
      <c r="N158" s="107">
        <f t="shared" si="6"/>
        <v>123</v>
      </c>
      <c r="O158" s="174">
        <f t="shared" si="5"/>
        <v>115</v>
      </c>
    </row>
    <row r="159" spans="1:15" ht="15.75" customHeight="1" x14ac:dyDescent="0.3">
      <c r="A159" s="88">
        <v>45448</v>
      </c>
      <c r="B159" s="89">
        <v>18</v>
      </c>
      <c r="C159" s="14">
        <v>203</v>
      </c>
      <c r="D159" s="36">
        <v>2</v>
      </c>
      <c r="E159" s="36">
        <v>7</v>
      </c>
      <c r="F159" s="21" t="s">
        <v>58</v>
      </c>
      <c r="G159" s="155">
        <v>62</v>
      </c>
      <c r="H159" s="150">
        <v>4</v>
      </c>
      <c r="I159" s="155">
        <v>1</v>
      </c>
      <c r="J159" s="149"/>
      <c r="K159" s="14"/>
      <c r="L159" s="21" t="s">
        <v>53</v>
      </c>
      <c r="M159" s="21">
        <v>3</v>
      </c>
      <c r="N159" s="107">
        <f t="shared" si="6"/>
        <v>300</v>
      </c>
      <c r="O159" s="174">
        <f t="shared" si="5"/>
        <v>296</v>
      </c>
    </row>
    <row r="160" spans="1:15" ht="15.75" customHeight="1" x14ac:dyDescent="0.3">
      <c r="A160" s="88">
        <v>45449</v>
      </c>
      <c r="B160" s="89">
        <v>37</v>
      </c>
      <c r="C160" s="14">
        <v>176</v>
      </c>
      <c r="D160" s="36">
        <v>30</v>
      </c>
      <c r="E160" s="36">
        <v>5</v>
      </c>
      <c r="F160" s="21" t="s">
        <v>58</v>
      </c>
      <c r="G160" s="155">
        <v>119</v>
      </c>
      <c r="H160" s="150">
        <v>16</v>
      </c>
      <c r="I160" s="155">
        <v>0</v>
      </c>
      <c r="J160" s="149"/>
      <c r="K160" s="14"/>
      <c r="L160" s="21" t="s">
        <v>53</v>
      </c>
      <c r="M160" s="21">
        <v>58</v>
      </c>
      <c r="N160" s="107">
        <f t="shared" si="6"/>
        <v>441</v>
      </c>
      <c r="O160" s="174">
        <f t="shared" si="5"/>
        <v>383</v>
      </c>
    </row>
    <row r="161" spans="1:15" ht="15.75" customHeight="1" x14ac:dyDescent="0.3">
      <c r="A161" s="88">
        <v>45450</v>
      </c>
      <c r="B161" s="89">
        <v>32</v>
      </c>
      <c r="C161" s="14">
        <v>217</v>
      </c>
      <c r="D161" s="36">
        <v>40</v>
      </c>
      <c r="E161" s="36">
        <v>145</v>
      </c>
      <c r="F161" s="21" t="s">
        <v>58</v>
      </c>
      <c r="G161" s="155">
        <v>146</v>
      </c>
      <c r="H161" s="150">
        <v>18</v>
      </c>
      <c r="I161" s="155">
        <v>8</v>
      </c>
      <c r="J161" s="149"/>
      <c r="K161" s="14"/>
      <c r="L161" s="21" t="s">
        <v>53</v>
      </c>
      <c r="M161" s="21">
        <v>113</v>
      </c>
      <c r="N161" s="107">
        <f t="shared" si="6"/>
        <v>719</v>
      </c>
      <c r="O161" s="174">
        <f t="shared" si="5"/>
        <v>598</v>
      </c>
    </row>
    <row r="162" spans="1:15" ht="15.75" customHeight="1" x14ac:dyDescent="0.3">
      <c r="A162" s="88">
        <v>45451</v>
      </c>
      <c r="B162" s="89">
        <v>57</v>
      </c>
      <c r="C162" s="14">
        <v>166</v>
      </c>
      <c r="D162" s="36">
        <v>64</v>
      </c>
      <c r="E162" s="36">
        <v>99</v>
      </c>
      <c r="F162" s="21" t="s">
        <v>58</v>
      </c>
      <c r="G162" s="155">
        <v>130</v>
      </c>
      <c r="H162" s="150">
        <v>37</v>
      </c>
      <c r="I162" s="155">
        <v>1</v>
      </c>
      <c r="J162" s="149"/>
      <c r="K162" s="14"/>
      <c r="L162" s="21" t="s">
        <v>53</v>
      </c>
      <c r="M162" s="21">
        <v>0</v>
      </c>
      <c r="N162" s="107">
        <f t="shared" si="6"/>
        <v>554</v>
      </c>
      <c r="O162" s="174">
        <f t="shared" si="5"/>
        <v>553</v>
      </c>
    </row>
    <row r="163" spans="1:15" ht="15.75" customHeight="1" x14ac:dyDescent="0.3">
      <c r="A163" s="88">
        <v>45452</v>
      </c>
      <c r="B163" s="89">
        <v>67</v>
      </c>
      <c r="C163" s="14">
        <v>250</v>
      </c>
      <c r="D163" s="36">
        <v>76</v>
      </c>
      <c r="E163" s="36">
        <v>7</v>
      </c>
      <c r="F163" s="21" t="s">
        <v>58</v>
      </c>
      <c r="G163" s="87">
        <v>178</v>
      </c>
      <c r="H163" s="21">
        <v>34</v>
      </c>
      <c r="I163" s="156">
        <v>2</v>
      </c>
      <c r="J163" s="148"/>
      <c r="K163" s="14"/>
      <c r="L163" s="21" t="s">
        <v>53</v>
      </c>
      <c r="M163" s="21">
        <v>0</v>
      </c>
      <c r="N163" s="107">
        <f t="shared" si="6"/>
        <v>614</v>
      </c>
      <c r="O163" s="174">
        <f t="shared" si="5"/>
        <v>612</v>
      </c>
    </row>
    <row r="164" spans="1:15" ht="15.75" customHeight="1" x14ac:dyDescent="0.3">
      <c r="A164" s="88">
        <v>45453</v>
      </c>
      <c r="B164" s="89">
        <v>82</v>
      </c>
      <c r="C164" s="14">
        <v>307</v>
      </c>
      <c r="D164" s="36">
        <v>119</v>
      </c>
      <c r="E164" s="36">
        <v>17</v>
      </c>
      <c r="F164" s="21" t="s">
        <v>58</v>
      </c>
      <c r="G164" s="87">
        <v>170</v>
      </c>
      <c r="H164" s="21">
        <v>40</v>
      </c>
      <c r="I164" s="156">
        <v>1</v>
      </c>
      <c r="J164" s="148"/>
      <c r="K164" s="14"/>
      <c r="L164" s="21" t="s">
        <v>53</v>
      </c>
      <c r="M164" s="21">
        <v>117</v>
      </c>
      <c r="N164" s="107">
        <f t="shared" si="6"/>
        <v>853</v>
      </c>
      <c r="O164" s="174">
        <f t="shared" si="5"/>
        <v>735</v>
      </c>
    </row>
    <row r="165" spans="1:15" ht="15.75" customHeight="1" x14ac:dyDescent="0.3">
      <c r="A165" s="88">
        <v>45454</v>
      </c>
      <c r="B165" s="89">
        <v>54</v>
      </c>
      <c r="C165" s="14">
        <v>116</v>
      </c>
      <c r="D165" s="36">
        <v>158</v>
      </c>
      <c r="E165" s="36">
        <v>4</v>
      </c>
      <c r="F165" s="21" t="s">
        <v>58</v>
      </c>
      <c r="G165" s="87">
        <v>191</v>
      </c>
      <c r="H165" s="21">
        <v>44</v>
      </c>
      <c r="I165" s="156">
        <v>1</v>
      </c>
      <c r="J165" s="148"/>
      <c r="K165" s="14"/>
      <c r="L165" s="21" t="s">
        <v>53</v>
      </c>
      <c r="M165" s="21">
        <v>101</v>
      </c>
      <c r="N165" s="107">
        <f t="shared" si="6"/>
        <v>669</v>
      </c>
      <c r="O165" s="174">
        <f t="shared" si="5"/>
        <v>567</v>
      </c>
    </row>
    <row r="166" spans="1:15" ht="15.75" customHeight="1" x14ac:dyDescent="0.3">
      <c r="A166" s="88">
        <v>45455</v>
      </c>
      <c r="B166" s="89">
        <v>52</v>
      </c>
      <c r="C166" s="14">
        <v>75</v>
      </c>
      <c r="D166" s="36">
        <v>113</v>
      </c>
      <c r="E166" s="36">
        <v>126</v>
      </c>
      <c r="F166" s="21" t="s">
        <v>58</v>
      </c>
      <c r="G166" s="87">
        <v>177</v>
      </c>
      <c r="H166" s="21">
        <v>53</v>
      </c>
      <c r="I166" s="156">
        <v>5</v>
      </c>
      <c r="J166" s="148"/>
      <c r="K166" s="14"/>
      <c r="L166" s="21" t="s">
        <v>53</v>
      </c>
      <c r="M166" s="21">
        <v>80</v>
      </c>
      <c r="N166" s="107">
        <f t="shared" si="6"/>
        <v>681</v>
      </c>
      <c r="O166" s="174">
        <f t="shared" si="5"/>
        <v>596</v>
      </c>
    </row>
    <row r="167" spans="1:15" x14ac:dyDescent="0.3">
      <c r="A167" s="88">
        <v>45456</v>
      </c>
      <c r="B167" s="89">
        <v>46</v>
      </c>
      <c r="C167" s="14">
        <v>95</v>
      </c>
      <c r="D167" s="36">
        <v>115</v>
      </c>
      <c r="E167" s="36">
        <v>47</v>
      </c>
      <c r="F167" s="21" t="s">
        <v>58</v>
      </c>
      <c r="G167" s="156">
        <v>217</v>
      </c>
      <c r="H167" s="157">
        <v>56</v>
      </c>
      <c r="I167" s="156">
        <v>3</v>
      </c>
      <c r="J167" s="148"/>
      <c r="K167" s="14"/>
      <c r="L167" s="21" t="s">
        <v>53</v>
      </c>
      <c r="M167" s="21">
        <v>79</v>
      </c>
      <c r="N167" s="107">
        <f t="shared" si="6"/>
        <v>658</v>
      </c>
      <c r="O167" s="174">
        <f t="shared" si="5"/>
        <v>576</v>
      </c>
    </row>
    <row r="168" spans="1:15" ht="15.75" customHeight="1" x14ac:dyDescent="0.3">
      <c r="A168" s="88">
        <v>45457</v>
      </c>
      <c r="B168" s="89">
        <v>100</v>
      </c>
      <c r="C168" s="14">
        <v>57</v>
      </c>
      <c r="D168" s="36">
        <v>140</v>
      </c>
      <c r="E168" s="36">
        <v>95</v>
      </c>
      <c r="F168" s="21" t="s">
        <v>58</v>
      </c>
      <c r="G168" s="87">
        <v>251</v>
      </c>
      <c r="H168" s="21">
        <v>71</v>
      </c>
      <c r="I168" s="156">
        <v>2</v>
      </c>
      <c r="J168" s="148"/>
      <c r="K168" s="14"/>
      <c r="L168" s="21" t="s">
        <v>53</v>
      </c>
      <c r="M168" s="21">
        <v>67</v>
      </c>
      <c r="N168" s="107">
        <f t="shared" si="6"/>
        <v>783</v>
      </c>
      <c r="O168" s="174">
        <f t="shared" si="5"/>
        <v>714</v>
      </c>
    </row>
    <row r="169" spans="1:15" s="109" customFormat="1" ht="15.75" customHeight="1" x14ac:dyDescent="0.3">
      <c r="A169" s="88">
        <v>45458</v>
      </c>
      <c r="B169" s="89">
        <v>18</v>
      </c>
      <c r="C169" s="14">
        <v>-98</v>
      </c>
      <c r="D169" s="36">
        <v>127</v>
      </c>
      <c r="E169" s="36">
        <v>160</v>
      </c>
      <c r="F169" s="21" t="s">
        <v>58</v>
      </c>
      <c r="G169" s="87">
        <v>236</v>
      </c>
      <c r="H169" s="21">
        <v>112</v>
      </c>
      <c r="I169" s="156">
        <v>1</v>
      </c>
      <c r="J169" s="148"/>
      <c r="K169" s="14"/>
      <c r="L169" s="21" t="s">
        <v>53</v>
      </c>
      <c r="M169" s="21">
        <v>0</v>
      </c>
      <c r="N169" s="107">
        <f t="shared" si="6"/>
        <v>556</v>
      </c>
      <c r="O169" s="174">
        <f t="shared" si="5"/>
        <v>555</v>
      </c>
    </row>
    <row r="170" spans="1:15" ht="15.75" customHeight="1" x14ac:dyDescent="0.3">
      <c r="A170" s="88">
        <v>45459</v>
      </c>
      <c r="B170" s="89">
        <v>27</v>
      </c>
      <c r="C170" s="14">
        <v>222</v>
      </c>
      <c r="D170" s="36">
        <v>122</v>
      </c>
      <c r="E170" s="36">
        <v>25</v>
      </c>
      <c r="F170" s="21" t="s">
        <v>58</v>
      </c>
      <c r="G170" s="87">
        <v>258</v>
      </c>
      <c r="H170" s="21">
        <v>84</v>
      </c>
      <c r="I170" s="156">
        <v>15</v>
      </c>
      <c r="J170" s="148"/>
      <c r="K170" s="14"/>
      <c r="L170" s="21" t="s">
        <v>53</v>
      </c>
      <c r="M170" s="21">
        <v>0</v>
      </c>
      <c r="N170" s="107">
        <f t="shared" si="6"/>
        <v>753</v>
      </c>
      <c r="O170" s="174">
        <f t="shared" si="5"/>
        <v>738</v>
      </c>
    </row>
    <row r="171" spans="1:15" ht="15.75" customHeight="1" x14ac:dyDescent="0.3">
      <c r="A171" s="88">
        <v>45460</v>
      </c>
      <c r="B171" s="89">
        <v>39</v>
      </c>
      <c r="C171" s="14">
        <v>242</v>
      </c>
      <c r="D171" s="36">
        <v>157</v>
      </c>
      <c r="E171" s="36">
        <v>59</v>
      </c>
      <c r="F171" s="21" t="s">
        <v>58</v>
      </c>
      <c r="G171" s="87">
        <v>200</v>
      </c>
      <c r="H171" s="21">
        <v>73</v>
      </c>
      <c r="I171" s="156">
        <v>14</v>
      </c>
      <c r="J171" s="148"/>
      <c r="K171" s="14"/>
      <c r="L171" s="21" t="s">
        <v>53</v>
      </c>
      <c r="M171" s="21">
        <v>29</v>
      </c>
      <c r="N171" s="107">
        <f t="shared" si="6"/>
        <v>813</v>
      </c>
      <c r="O171" s="174">
        <f t="shared" si="5"/>
        <v>770</v>
      </c>
    </row>
    <row r="172" spans="1:15" ht="15.75" customHeight="1" x14ac:dyDescent="0.3">
      <c r="A172" s="88">
        <v>45461</v>
      </c>
      <c r="B172" s="89">
        <v>72</v>
      </c>
      <c r="C172" s="14">
        <v>125</v>
      </c>
      <c r="D172" s="36">
        <v>185</v>
      </c>
      <c r="E172" s="36">
        <v>2</v>
      </c>
      <c r="F172" s="21" t="s">
        <v>58</v>
      </c>
      <c r="G172" s="87">
        <v>334</v>
      </c>
      <c r="H172" s="21">
        <v>120</v>
      </c>
      <c r="I172" s="156">
        <v>7</v>
      </c>
      <c r="J172" s="148"/>
      <c r="K172" s="14"/>
      <c r="L172" s="21" t="s">
        <v>53</v>
      </c>
      <c r="M172" s="21">
        <v>91</v>
      </c>
      <c r="N172" s="107">
        <f t="shared" si="6"/>
        <v>936</v>
      </c>
      <c r="O172" s="174">
        <f t="shared" si="5"/>
        <v>838</v>
      </c>
    </row>
    <row r="173" spans="1:15" ht="15.75" customHeight="1" x14ac:dyDescent="0.3">
      <c r="A173" s="88">
        <v>45462</v>
      </c>
      <c r="B173" s="89">
        <v>65</v>
      </c>
      <c r="C173" s="14">
        <v>379</v>
      </c>
      <c r="D173" s="36">
        <v>195</v>
      </c>
      <c r="E173" s="36">
        <v>230</v>
      </c>
      <c r="F173" s="21" t="s">
        <v>58</v>
      </c>
      <c r="G173" s="87">
        <v>406</v>
      </c>
      <c r="H173" s="87">
        <v>94</v>
      </c>
      <c r="I173" s="156">
        <v>43</v>
      </c>
      <c r="J173" s="148"/>
      <c r="K173" s="14"/>
      <c r="L173" s="21" t="s">
        <v>53</v>
      </c>
      <c r="M173" s="21">
        <v>178</v>
      </c>
      <c r="N173" s="107">
        <f t="shared" si="6"/>
        <v>1590</v>
      </c>
      <c r="O173" s="174">
        <f t="shared" si="5"/>
        <v>1369</v>
      </c>
    </row>
    <row r="174" spans="1:15" x14ac:dyDescent="0.3">
      <c r="A174" s="88">
        <v>45463</v>
      </c>
      <c r="B174" s="89">
        <v>89</v>
      </c>
      <c r="C174" s="14">
        <v>544</v>
      </c>
      <c r="D174" s="36">
        <v>256</v>
      </c>
      <c r="E174" s="36">
        <v>-165</v>
      </c>
      <c r="F174" s="21" t="s">
        <v>58</v>
      </c>
      <c r="G174" s="158">
        <v>539</v>
      </c>
      <c r="H174" s="158">
        <v>125</v>
      </c>
      <c r="I174" s="161">
        <v>59</v>
      </c>
      <c r="J174" s="91"/>
      <c r="K174" s="14"/>
      <c r="L174" s="21" t="s">
        <v>53</v>
      </c>
      <c r="M174" s="21">
        <v>163</v>
      </c>
      <c r="N174" s="107">
        <f t="shared" si="6"/>
        <v>1610</v>
      </c>
      <c r="O174" s="174">
        <f t="shared" si="5"/>
        <v>1388</v>
      </c>
    </row>
    <row r="175" spans="1:15" x14ac:dyDescent="0.3">
      <c r="A175" s="88">
        <v>45464</v>
      </c>
      <c r="B175" s="89">
        <v>151</v>
      </c>
      <c r="C175" s="14">
        <v>407</v>
      </c>
      <c r="D175" s="36">
        <v>463</v>
      </c>
      <c r="E175" s="36">
        <v>163</v>
      </c>
      <c r="F175" s="21" t="s">
        <v>58</v>
      </c>
      <c r="G175" s="158">
        <v>701</v>
      </c>
      <c r="H175" s="158">
        <v>257</v>
      </c>
      <c r="I175" s="161">
        <v>117</v>
      </c>
      <c r="J175" s="91"/>
      <c r="K175" s="14"/>
      <c r="L175" s="21" t="s">
        <v>53</v>
      </c>
      <c r="M175" s="21">
        <v>246</v>
      </c>
      <c r="N175" s="107">
        <f t="shared" si="6"/>
        <v>2505</v>
      </c>
      <c r="O175" s="174">
        <f t="shared" si="5"/>
        <v>2142</v>
      </c>
    </row>
    <row r="176" spans="1:15" ht="15.75" customHeight="1" x14ac:dyDescent="0.3">
      <c r="A176" s="88">
        <v>45465</v>
      </c>
      <c r="B176" s="89">
        <v>181</v>
      </c>
      <c r="C176" s="14">
        <v>-431</v>
      </c>
      <c r="D176" s="36">
        <v>795</v>
      </c>
      <c r="E176" s="36">
        <v>51</v>
      </c>
      <c r="F176" s="21" t="s">
        <v>58</v>
      </c>
      <c r="G176" s="158">
        <v>760</v>
      </c>
      <c r="H176" s="158">
        <v>357</v>
      </c>
      <c r="I176" s="161">
        <v>75</v>
      </c>
      <c r="J176" s="91"/>
      <c r="K176" s="14"/>
      <c r="L176" s="21" t="s">
        <v>53</v>
      </c>
      <c r="M176" s="21">
        <v>308</v>
      </c>
      <c r="N176" s="107">
        <f t="shared" si="6"/>
        <v>2096</v>
      </c>
      <c r="O176" s="174">
        <f t="shared" si="5"/>
        <v>1713</v>
      </c>
    </row>
    <row r="177" spans="1:16" ht="15.75" customHeight="1" x14ac:dyDescent="0.3">
      <c r="A177" s="88">
        <v>45466</v>
      </c>
      <c r="B177" s="89">
        <v>96</v>
      </c>
      <c r="C177" s="14">
        <v>611</v>
      </c>
      <c r="D177" s="36">
        <v>451</v>
      </c>
      <c r="E177" s="36">
        <v>43</v>
      </c>
      <c r="F177" s="21" t="s">
        <v>58</v>
      </c>
      <c r="G177" s="158">
        <v>761</v>
      </c>
      <c r="H177" s="158">
        <v>290</v>
      </c>
      <c r="I177" s="161">
        <v>38</v>
      </c>
      <c r="J177" s="91"/>
      <c r="K177" s="14"/>
      <c r="L177" s="21" t="s">
        <v>53</v>
      </c>
      <c r="M177" s="21">
        <v>249</v>
      </c>
      <c r="N177" s="107">
        <f t="shared" si="6"/>
        <v>2539</v>
      </c>
      <c r="O177" s="174">
        <f t="shared" si="5"/>
        <v>2252</v>
      </c>
      <c r="P177" s="12" t="s">
        <v>149</v>
      </c>
    </row>
    <row r="178" spans="1:16" ht="15.75" customHeight="1" x14ac:dyDescent="0.3">
      <c r="A178" s="88">
        <v>45467</v>
      </c>
      <c r="B178" s="89">
        <v>75</v>
      </c>
      <c r="C178" s="14">
        <v>252</v>
      </c>
      <c r="D178" s="36">
        <v>285</v>
      </c>
      <c r="E178" s="36">
        <v>76</v>
      </c>
      <c r="F178" s="21" t="s">
        <v>58</v>
      </c>
      <c r="G178" s="158">
        <v>829</v>
      </c>
      <c r="H178" s="158">
        <v>356</v>
      </c>
      <c r="I178" s="161">
        <v>16</v>
      </c>
      <c r="J178" s="91"/>
      <c r="K178" s="14"/>
      <c r="L178" s="21" t="s">
        <v>53</v>
      </c>
      <c r="M178" s="21">
        <v>278</v>
      </c>
      <c r="N178" s="107">
        <f t="shared" si="6"/>
        <v>2167</v>
      </c>
      <c r="O178" s="174">
        <f t="shared" si="5"/>
        <v>1873</v>
      </c>
    </row>
    <row r="179" spans="1:16" ht="15.75" customHeight="1" x14ac:dyDescent="0.3">
      <c r="A179" s="88">
        <v>45468</v>
      </c>
      <c r="B179" s="89">
        <v>47</v>
      </c>
      <c r="C179" s="14">
        <v>-442</v>
      </c>
      <c r="D179" s="36">
        <v>207</v>
      </c>
      <c r="E179" s="36">
        <v>-209</v>
      </c>
      <c r="F179" s="21" t="s">
        <v>58</v>
      </c>
      <c r="G179" s="158">
        <v>702</v>
      </c>
      <c r="H179" s="158">
        <v>566</v>
      </c>
      <c r="I179" s="161">
        <v>99</v>
      </c>
      <c r="J179" s="91"/>
      <c r="K179" s="14"/>
      <c r="L179" s="21" t="s">
        <v>53</v>
      </c>
      <c r="M179" s="21">
        <v>240</v>
      </c>
      <c r="N179" s="107">
        <f t="shared" si="6"/>
        <v>1210</v>
      </c>
      <c r="O179" s="174">
        <f t="shared" si="5"/>
        <v>871</v>
      </c>
    </row>
    <row r="180" spans="1:16" ht="15.75" customHeight="1" x14ac:dyDescent="0.3">
      <c r="A180" s="88">
        <v>45469</v>
      </c>
      <c r="B180" s="89">
        <v>73</v>
      </c>
      <c r="C180" s="14">
        <v>472</v>
      </c>
      <c r="D180" s="36">
        <v>231</v>
      </c>
      <c r="E180" s="36">
        <v>-309</v>
      </c>
      <c r="F180" s="21" t="s">
        <v>58</v>
      </c>
      <c r="G180" s="158">
        <v>778</v>
      </c>
      <c r="H180" s="158">
        <v>324</v>
      </c>
      <c r="I180" s="161">
        <v>115</v>
      </c>
      <c r="J180" s="91"/>
      <c r="K180" s="14"/>
      <c r="L180" s="21" t="s">
        <v>53</v>
      </c>
      <c r="M180" s="21">
        <v>228</v>
      </c>
      <c r="N180" s="107">
        <f t="shared" si="6"/>
        <v>1912</v>
      </c>
      <c r="O180" s="174">
        <f t="shared" si="5"/>
        <v>1569</v>
      </c>
    </row>
    <row r="181" spans="1:16" x14ac:dyDescent="0.3">
      <c r="A181" s="88">
        <v>45470</v>
      </c>
      <c r="B181" s="89">
        <v>50</v>
      </c>
      <c r="C181" s="151">
        <v>327</v>
      </c>
      <c r="D181" s="36">
        <v>214</v>
      </c>
      <c r="E181" s="36">
        <v>-469</v>
      </c>
      <c r="F181" s="21" t="s">
        <v>58</v>
      </c>
      <c r="G181" s="158">
        <v>730</v>
      </c>
      <c r="H181" s="14">
        <v>243</v>
      </c>
      <c r="I181" s="161">
        <v>72</v>
      </c>
      <c r="J181" s="91"/>
      <c r="K181" s="14"/>
      <c r="L181" s="21" t="s">
        <v>53</v>
      </c>
      <c r="M181" s="21">
        <v>278</v>
      </c>
      <c r="N181" s="107">
        <f t="shared" si="6"/>
        <v>1445</v>
      </c>
      <c r="O181" s="174">
        <f t="shared" si="5"/>
        <v>1095</v>
      </c>
    </row>
    <row r="182" spans="1:16" ht="15.75" customHeight="1" x14ac:dyDescent="0.3">
      <c r="A182" s="88">
        <v>45471</v>
      </c>
      <c r="B182" s="89">
        <v>46</v>
      </c>
      <c r="C182" s="151">
        <v>446</v>
      </c>
      <c r="D182" s="36">
        <v>246</v>
      </c>
      <c r="E182" s="36">
        <v>-269</v>
      </c>
      <c r="F182" s="21" t="s">
        <v>58</v>
      </c>
      <c r="G182" s="158">
        <v>916</v>
      </c>
      <c r="H182" s="14">
        <v>248</v>
      </c>
      <c r="I182" s="161">
        <v>34</v>
      </c>
      <c r="J182" s="91"/>
      <c r="K182" s="14"/>
      <c r="L182" s="21" t="s">
        <v>53</v>
      </c>
      <c r="M182" s="21">
        <v>206</v>
      </c>
      <c r="N182" s="107">
        <f t="shared" si="6"/>
        <v>1873</v>
      </c>
      <c r="O182" s="174">
        <f t="shared" si="5"/>
        <v>1633</v>
      </c>
    </row>
    <row r="183" spans="1:16" ht="15.75" customHeight="1" x14ac:dyDescent="0.3">
      <c r="A183" s="88">
        <v>45472</v>
      </c>
      <c r="B183" s="89">
        <v>66</v>
      </c>
      <c r="C183" s="151">
        <v>-170</v>
      </c>
      <c r="D183" s="36">
        <v>388</v>
      </c>
      <c r="E183" s="36">
        <v>14</v>
      </c>
      <c r="F183" s="21" t="s">
        <v>58</v>
      </c>
      <c r="G183" s="158">
        <v>834</v>
      </c>
      <c r="H183" s="14">
        <v>264</v>
      </c>
      <c r="I183" s="161">
        <v>83</v>
      </c>
      <c r="J183" s="91"/>
      <c r="K183" s="14"/>
      <c r="L183" s="21" t="s">
        <v>53</v>
      </c>
      <c r="M183" s="21">
        <v>334</v>
      </c>
      <c r="N183" s="107">
        <f t="shared" si="6"/>
        <v>1813</v>
      </c>
      <c r="O183" s="174">
        <f t="shared" si="5"/>
        <v>1396</v>
      </c>
    </row>
    <row r="184" spans="1:16" ht="15.75" customHeight="1" x14ac:dyDescent="0.3">
      <c r="A184" s="88">
        <v>45473</v>
      </c>
      <c r="B184" s="89">
        <v>42</v>
      </c>
      <c r="C184" s="151">
        <v>448</v>
      </c>
      <c r="D184" s="36">
        <v>487</v>
      </c>
      <c r="E184" s="36">
        <v>-118</v>
      </c>
      <c r="F184" s="21" t="s">
        <v>58</v>
      </c>
      <c r="G184" s="158">
        <v>834</v>
      </c>
      <c r="H184" s="14">
        <v>300</v>
      </c>
      <c r="I184" s="161">
        <v>147</v>
      </c>
      <c r="J184" s="91"/>
      <c r="K184" s="14"/>
      <c r="L184" s="21" t="s">
        <v>53</v>
      </c>
      <c r="M184" s="21">
        <v>361</v>
      </c>
      <c r="N184" s="107">
        <f t="shared" si="6"/>
        <v>2501</v>
      </c>
      <c r="O184" s="174">
        <f t="shared" si="5"/>
        <v>1993</v>
      </c>
    </row>
    <row r="185" spans="1:16" ht="15.75" customHeight="1" x14ac:dyDescent="0.3">
      <c r="A185" s="88">
        <v>45474</v>
      </c>
      <c r="B185" s="89">
        <v>91</v>
      </c>
      <c r="C185" s="14">
        <v>27</v>
      </c>
      <c r="D185" s="36">
        <v>237</v>
      </c>
      <c r="E185" s="36">
        <v>366</v>
      </c>
      <c r="F185" s="21" t="s">
        <v>58</v>
      </c>
      <c r="G185" s="158">
        <v>598</v>
      </c>
      <c r="H185" s="14">
        <v>260</v>
      </c>
      <c r="I185" s="161">
        <v>186</v>
      </c>
      <c r="J185" s="91"/>
      <c r="K185" s="14"/>
      <c r="L185" s="21" t="s">
        <v>53</v>
      </c>
      <c r="M185" s="21">
        <v>362</v>
      </c>
      <c r="N185" s="107">
        <f t="shared" si="6"/>
        <v>2127</v>
      </c>
      <c r="O185" s="174">
        <f t="shared" si="5"/>
        <v>1579</v>
      </c>
    </row>
    <row r="186" spans="1:16" ht="15.75" customHeight="1" x14ac:dyDescent="0.3">
      <c r="A186" s="88">
        <v>45475</v>
      </c>
      <c r="B186" s="89">
        <v>183</v>
      </c>
      <c r="C186" s="14">
        <v>921</v>
      </c>
      <c r="D186" s="36">
        <v>585</v>
      </c>
      <c r="E186" s="36">
        <v>-97</v>
      </c>
      <c r="F186" s="21" t="s">
        <v>58</v>
      </c>
      <c r="G186" s="158">
        <v>199</v>
      </c>
      <c r="H186" s="14">
        <v>343</v>
      </c>
      <c r="I186" s="161">
        <v>174</v>
      </c>
      <c r="J186" s="91"/>
      <c r="K186" s="14"/>
      <c r="L186" s="21" t="s">
        <v>53</v>
      </c>
      <c r="M186" s="21">
        <v>401</v>
      </c>
      <c r="N186" s="107">
        <f t="shared" si="6"/>
        <v>2709</v>
      </c>
      <c r="O186" s="174">
        <f t="shared" si="5"/>
        <v>2134</v>
      </c>
    </row>
    <row r="187" spans="1:16" ht="15.75" customHeight="1" x14ac:dyDescent="0.3">
      <c r="A187" s="88">
        <v>45476</v>
      </c>
      <c r="B187" s="89">
        <v>230</v>
      </c>
      <c r="C187" s="14">
        <v>463</v>
      </c>
      <c r="D187" s="36">
        <v>407</v>
      </c>
      <c r="E187" s="36">
        <v>-9</v>
      </c>
      <c r="F187" s="21" t="s">
        <v>58</v>
      </c>
      <c r="G187" s="158">
        <v>105</v>
      </c>
      <c r="H187" s="14">
        <v>203</v>
      </c>
      <c r="I187" s="161">
        <v>62</v>
      </c>
      <c r="J187" s="91"/>
      <c r="K187" s="14"/>
      <c r="L187" s="21" t="s">
        <v>53</v>
      </c>
      <c r="M187" s="21">
        <v>386</v>
      </c>
      <c r="N187" s="107">
        <f t="shared" si="6"/>
        <v>1847</v>
      </c>
      <c r="O187" s="174">
        <f t="shared" si="5"/>
        <v>1399</v>
      </c>
    </row>
    <row r="188" spans="1:16" x14ac:dyDescent="0.3">
      <c r="A188" s="88">
        <v>45477</v>
      </c>
      <c r="B188" s="89">
        <v>181</v>
      </c>
      <c r="C188" s="14">
        <v>921</v>
      </c>
      <c r="D188" s="36">
        <v>175</v>
      </c>
      <c r="E188" s="36">
        <v>201</v>
      </c>
      <c r="F188" s="21" t="s">
        <v>58</v>
      </c>
      <c r="G188" s="158">
        <v>72</v>
      </c>
      <c r="H188" s="14">
        <v>218</v>
      </c>
      <c r="I188" s="161">
        <v>59</v>
      </c>
      <c r="J188" s="91"/>
      <c r="K188" s="14"/>
      <c r="L188" s="21" t="s">
        <v>53</v>
      </c>
      <c r="M188" s="21">
        <v>273</v>
      </c>
      <c r="N188" s="107">
        <f t="shared" si="6"/>
        <v>2100</v>
      </c>
      <c r="O188" s="174">
        <f t="shared" si="5"/>
        <v>1768</v>
      </c>
    </row>
    <row r="189" spans="1:16" ht="15.75" customHeight="1" x14ac:dyDescent="0.3">
      <c r="A189" s="88">
        <v>45478</v>
      </c>
      <c r="B189" s="89">
        <v>176</v>
      </c>
      <c r="C189" s="14">
        <v>-108</v>
      </c>
      <c r="D189" s="36">
        <v>216</v>
      </c>
      <c r="E189" s="36">
        <v>-96</v>
      </c>
      <c r="F189" s="21" t="s">
        <v>58</v>
      </c>
      <c r="G189" s="158">
        <v>553</v>
      </c>
      <c r="H189" s="14">
        <v>213</v>
      </c>
      <c r="I189" s="161">
        <v>109</v>
      </c>
      <c r="J189" s="91"/>
      <c r="K189" s="14"/>
      <c r="L189" s="21" t="s">
        <v>53</v>
      </c>
      <c r="M189" s="21">
        <v>358</v>
      </c>
      <c r="N189" s="107">
        <f t="shared" si="6"/>
        <v>1421</v>
      </c>
      <c r="O189" s="174">
        <f t="shared" si="5"/>
        <v>954</v>
      </c>
    </row>
    <row r="190" spans="1:16" ht="15.75" customHeight="1" x14ac:dyDescent="0.3">
      <c r="A190" s="88">
        <v>45479</v>
      </c>
      <c r="B190" s="89">
        <v>148</v>
      </c>
      <c r="C190" s="14">
        <v>-337</v>
      </c>
      <c r="D190" s="36">
        <v>115</v>
      </c>
      <c r="E190" s="36">
        <v>-639</v>
      </c>
      <c r="F190" s="21" t="s">
        <v>58</v>
      </c>
      <c r="G190" s="158">
        <v>687</v>
      </c>
      <c r="H190" s="14">
        <v>263</v>
      </c>
      <c r="I190" s="161">
        <v>105</v>
      </c>
      <c r="J190" s="91"/>
      <c r="K190" s="14"/>
      <c r="L190" s="21" t="s">
        <v>53</v>
      </c>
      <c r="M190" s="21">
        <v>285</v>
      </c>
      <c r="N190" s="107">
        <f t="shared" si="6"/>
        <v>627</v>
      </c>
      <c r="O190" s="174">
        <f t="shared" si="5"/>
        <v>237</v>
      </c>
    </row>
    <row r="191" spans="1:16" ht="15.75" customHeight="1" x14ac:dyDescent="0.3">
      <c r="A191" s="88">
        <v>45480</v>
      </c>
      <c r="B191" s="89">
        <v>114</v>
      </c>
      <c r="C191" s="14">
        <v>208</v>
      </c>
      <c r="D191" s="36">
        <v>197</v>
      </c>
      <c r="E191" s="36">
        <v>-186</v>
      </c>
      <c r="F191" s="21" t="s">
        <v>58</v>
      </c>
      <c r="G191" s="158">
        <v>767</v>
      </c>
      <c r="H191" s="14">
        <v>209</v>
      </c>
      <c r="I191" s="161">
        <v>102</v>
      </c>
      <c r="J191" s="91"/>
      <c r="K191" s="14"/>
      <c r="L191" s="21" t="s">
        <v>53</v>
      </c>
      <c r="M191" s="21">
        <v>323</v>
      </c>
      <c r="N191" s="107">
        <f t="shared" si="6"/>
        <v>1734</v>
      </c>
      <c r="O191" s="174">
        <f t="shared" si="5"/>
        <v>1309</v>
      </c>
    </row>
    <row r="192" spans="1:16" ht="15.75" customHeight="1" x14ac:dyDescent="0.3">
      <c r="A192" s="88">
        <v>45481</v>
      </c>
      <c r="B192" s="89">
        <v>85</v>
      </c>
      <c r="C192" s="14">
        <v>-94</v>
      </c>
      <c r="D192" s="36">
        <v>342</v>
      </c>
      <c r="E192" s="36">
        <v>169</v>
      </c>
      <c r="F192" s="21" t="s">
        <v>58</v>
      </c>
      <c r="G192" s="158">
        <v>783</v>
      </c>
      <c r="H192" s="14">
        <v>205</v>
      </c>
      <c r="I192" s="161">
        <v>136</v>
      </c>
      <c r="J192" s="91"/>
      <c r="K192" s="14"/>
      <c r="L192" s="21" t="s">
        <v>53</v>
      </c>
      <c r="M192" s="21">
        <v>357</v>
      </c>
      <c r="N192" s="107">
        <f t="shared" si="6"/>
        <v>1983</v>
      </c>
      <c r="O192" s="174">
        <f t="shared" si="5"/>
        <v>1490</v>
      </c>
    </row>
    <row r="193" spans="1:15" ht="15.75" customHeight="1" x14ac:dyDescent="0.3">
      <c r="A193" s="88">
        <v>45482</v>
      </c>
      <c r="B193" s="89">
        <v>119</v>
      </c>
      <c r="C193" s="14">
        <v>587</v>
      </c>
      <c r="D193" s="36">
        <v>94</v>
      </c>
      <c r="E193" s="36">
        <v>54</v>
      </c>
      <c r="F193" s="21" t="s">
        <v>58</v>
      </c>
      <c r="G193" s="158">
        <v>508</v>
      </c>
      <c r="H193" s="14">
        <v>178</v>
      </c>
      <c r="I193" s="161">
        <v>108</v>
      </c>
      <c r="J193" s="91"/>
      <c r="K193" s="14"/>
      <c r="L193" s="21" t="s">
        <v>53</v>
      </c>
      <c r="M193" s="21">
        <v>128</v>
      </c>
      <c r="N193" s="107">
        <f t="shared" si="6"/>
        <v>1776</v>
      </c>
      <c r="O193" s="174">
        <f t="shared" si="5"/>
        <v>1540</v>
      </c>
    </row>
    <row r="194" spans="1:15" ht="15.75" customHeight="1" x14ac:dyDescent="0.3">
      <c r="A194" s="88">
        <v>45483</v>
      </c>
      <c r="B194" s="89">
        <v>102</v>
      </c>
      <c r="C194" s="14">
        <v>347</v>
      </c>
      <c r="D194" s="36">
        <v>53</v>
      </c>
      <c r="E194" s="36">
        <v>284</v>
      </c>
      <c r="F194" s="21" t="s">
        <v>58</v>
      </c>
      <c r="G194" s="158">
        <v>422</v>
      </c>
      <c r="H194" s="14">
        <v>114</v>
      </c>
      <c r="I194" s="161">
        <v>47</v>
      </c>
      <c r="J194" s="91"/>
      <c r="K194" s="14"/>
      <c r="L194" s="21" t="s">
        <v>53</v>
      </c>
      <c r="M194" s="21">
        <v>114</v>
      </c>
      <c r="N194" s="107">
        <f t="shared" si="6"/>
        <v>1483</v>
      </c>
      <c r="O194" s="174">
        <f t="shared" si="5"/>
        <v>1322</v>
      </c>
    </row>
    <row r="195" spans="1:15" ht="15.75" customHeight="1" x14ac:dyDescent="0.3">
      <c r="A195" s="88">
        <v>45484</v>
      </c>
      <c r="B195" s="89">
        <v>141</v>
      </c>
      <c r="C195" s="14">
        <v>148</v>
      </c>
      <c r="D195" s="36">
        <v>125</v>
      </c>
      <c r="E195" s="36">
        <v>170</v>
      </c>
      <c r="F195" s="21" t="s">
        <v>58</v>
      </c>
      <c r="G195" s="158">
        <v>212</v>
      </c>
      <c r="H195" s="110">
        <v>46</v>
      </c>
      <c r="I195" s="161">
        <v>6</v>
      </c>
      <c r="J195" s="91"/>
      <c r="K195" s="14"/>
      <c r="L195" s="21" t="s">
        <v>53</v>
      </c>
      <c r="M195" s="21">
        <v>225</v>
      </c>
      <c r="N195" s="107">
        <f t="shared" si="6"/>
        <v>1073</v>
      </c>
      <c r="O195" s="174">
        <f t="shared" ref="O195:O244" si="7">SUM(K195,H195,G195,E195,D195,C195,B195,L195)</f>
        <v>842</v>
      </c>
    </row>
    <row r="196" spans="1:15" ht="15.75" customHeight="1" x14ac:dyDescent="0.3">
      <c r="A196" s="88">
        <v>45485</v>
      </c>
      <c r="B196" s="89">
        <v>131</v>
      </c>
      <c r="C196" s="14">
        <v>149</v>
      </c>
      <c r="D196" s="36">
        <v>74</v>
      </c>
      <c r="E196" s="36">
        <v>27</v>
      </c>
      <c r="F196" s="21" t="s">
        <v>58</v>
      </c>
      <c r="G196" s="158">
        <v>172</v>
      </c>
      <c r="H196" s="110">
        <v>43</v>
      </c>
      <c r="I196" s="158">
        <v>7</v>
      </c>
      <c r="J196" s="91"/>
      <c r="K196" s="14"/>
      <c r="L196" s="21" t="s">
        <v>53</v>
      </c>
      <c r="M196" s="21">
        <v>300</v>
      </c>
      <c r="N196" s="107">
        <f t="shared" si="6"/>
        <v>903</v>
      </c>
      <c r="O196" s="174">
        <f t="shared" si="7"/>
        <v>596</v>
      </c>
    </row>
    <row r="197" spans="1:15" ht="15.75" customHeight="1" x14ac:dyDescent="0.3">
      <c r="A197" s="88">
        <v>45486</v>
      </c>
      <c r="B197" s="89">
        <v>168</v>
      </c>
      <c r="C197" s="14">
        <v>-196</v>
      </c>
      <c r="D197" s="36">
        <v>62</v>
      </c>
      <c r="E197" s="36">
        <v>82</v>
      </c>
      <c r="F197" s="21" t="s">
        <v>58</v>
      </c>
      <c r="G197" s="158">
        <v>285</v>
      </c>
      <c r="H197" s="110">
        <v>111</v>
      </c>
      <c r="I197" s="161">
        <v>13</v>
      </c>
      <c r="J197" s="91"/>
      <c r="K197" s="14"/>
      <c r="L197" s="21" t="s">
        <v>53</v>
      </c>
      <c r="M197" s="21">
        <v>400</v>
      </c>
      <c r="N197" s="107">
        <f t="shared" si="6"/>
        <v>925</v>
      </c>
      <c r="O197" s="174">
        <f t="shared" si="7"/>
        <v>512</v>
      </c>
    </row>
    <row r="198" spans="1:15" ht="15.75" customHeight="1" x14ac:dyDescent="0.3">
      <c r="A198" s="88">
        <v>45487</v>
      </c>
      <c r="B198" s="89">
        <v>115</v>
      </c>
      <c r="C198" s="14">
        <v>119</v>
      </c>
      <c r="D198" s="36">
        <v>112</v>
      </c>
      <c r="E198" s="36">
        <v>-72</v>
      </c>
      <c r="F198" s="21" t="s">
        <v>58</v>
      </c>
      <c r="G198" s="158">
        <v>399</v>
      </c>
      <c r="H198" s="110">
        <v>119</v>
      </c>
      <c r="I198" s="161">
        <v>4</v>
      </c>
      <c r="J198" s="91"/>
      <c r="K198" s="14"/>
      <c r="L198" s="21" t="s">
        <v>53</v>
      </c>
      <c r="M198" s="21">
        <v>381</v>
      </c>
      <c r="N198" s="107">
        <f t="shared" si="6"/>
        <v>1177</v>
      </c>
      <c r="O198" s="174">
        <f t="shared" si="7"/>
        <v>792</v>
      </c>
    </row>
    <row r="199" spans="1:15" ht="16.5" customHeight="1" x14ac:dyDescent="0.3">
      <c r="A199" s="88">
        <v>45488</v>
      </c>
      <c r="B199" s="89">
        <v>136</v>
      </c>
      <c r="C199" s="14">
        <v>67</v>
      </c>
      <c r="D199" s="36">
        <v>196</v>
      </c>
      <c r="E199" s="36">
        <v>155</v>
      </c>
      <c r="F199" s="21" t="s">
        <v>58</v>
      </c>
      <c r="G199" s="158">
        <v>420</v>
      </c>
      <c r="H199" s="110">
        <v>79</v>
      </c>
      <c r="I199" s="161">
        <v>3</v>
      </c>
      <c r="J199" s="91"/>
      <c r="K199" s="14"/>
      <c r="L199" s="21" t="s">
        <v>53</v>
      </c>
      <c r="M199" s="21">
        <v>503</v>
      </c>
      <c r="N199" s="107">
        <f t="shared" si="6"/>
        <v>1559</v>
      </c>
      <c r="O199" s="174">
        <f t="shared" si="7"/>
        <v>1053</v>
      </c>
    </row>
    <row r="200" spans="1:15" ht="15.75" customHeight="1" x14ac:dyDescent="0.3">
      <c r="A200" s="88">
        <v>45489</v>
      </c>
      <c r="B200" s="89">
        <v>244</v>
      </c>
      <c r="C200" s="14">
        <v>281</v>
      </c>
      <c r="D200" s="36">
        <v>127</v>
      </c>
      <c r="E200" s="36">
        <v>166</v>
      </c>
      <c r="F200" s="21" t="s">
        <v>58</v>
      </c>
      <c r="G200" s="158">
        <v>339</v>
      </c>
      <c r="H200" s="110">
        <v>53</v>
      </c>
      <c r="I200" s="161">
        <v>1</v>
      </c>
      <c r="J200" s="91"/>
      <c r="K200" s="14"/>
      <c r="L200" s="21" t="s">
        <v>53</v>
      </c>
      <c r="M200" s="21">
        <v>387</v>
      </c>
      <c r="N200" s="107">
        <f t="shared" si="6"/>
        <v>1598</v>
      </c>
      <c r="O200" s="174">
        <f t="shared" si="7"/>
        <v>1210</v>
      </c>
    </row>
    <row r="201" spans="1:15" ht="15.75" customHeight="1" x14ac:dyDescent="0.3">
      <c r="A201" s="88">
        <v>45490</v>
      </c>
      <c r="B201" s="89">
        <v>183</v>
      </c>
      <c r="C201" s="14">
        <v>287</v>
      </c>
      <c r="D201" s="36">
        <v>332</v>
      </c>
      <c r="E201" s="36">
        <v>49</v>
      </c>
      <c r="F201" s="21" t="s">
        <v>58</v>
      </c>
      <c r="G201" s="158">
        <v>248</v>
      </c>
      <c r="H201" s="110">
        <v>52</v>
      </c>
      <c r="I201" s="161" t="s">
        <v>53</v>
      </c>
      <c r="J201" s="91"/>
      <c r="K201" s="14"/>
      <c r="L201" s="21" t="s">
        <v>53</v>
      </c>
      <c r="M201" s="21">
        <v>220</v>
      </c>
      <c r="N201" s="107">
        <f t="shared" si="6"/>
        <v>1371</v>
      </c>
      <c r="O201" s="174">
        <f t="shared" si="7"/>
        <v>1151</v>
      </c>
    </row>
    <row r="202" spans="1:15" ht="15.75" customHeight="1" x14ac:dyDescent="0.3">
      <c r="A202" s="88">
        <v>45491</v>
      </c>
      <c r="B202" s="89">
        <v>109</v>
      </c>
      <c r="C202" s="14">
        <v>155</v>
      </c>
      <c r="D202" s="36">
        <v>55</v>
      </c>
      <c r="E202" s="36">
        <v>186</v>
      </c>
      <c r="F202" s="21" t="s">
        <v>58</v>
      </c>
      <c r="G202" s="158">
        <v>140</v>
      </c>
      <c r="H202" s="110">
        <v>26</v>
      </c>
      <c r="I202" s="161" t="s">
        <v>53</v>
      </c>
      <c r="J202" s="91"/>
      <c r="K202" s="14"/>
      <c r="L202" s="21" t="s">
        <v>53</v>
      </c>
      <c r="M202" s="21">
        <v>132</v>
      </c>
      <c r="N202" s="107">
        <f t="shared" si="6"/>
        <v>803</v>
      </c>
      <c r="O202" s="174">
        <f t="shared" si="7"/>
        <v>671</v>
      </c>
    </row>
    <row r="203" spans="1:15" ht="15.75" customHeight="1" x14ac:dyDescent="0.3">
      <c r="A203" s="88">
        <v>45492</v>
      </c>
      <c r="B203" s="89">
        <v>173</v>
      </c>
      <c r="C203" s="14">
        <v>254</v>
      </c>
      <c r="D203" s="36">
        <v>98</v>
      </c>
      <c r="E203" s="36">
        <v>142</v>
      </c>
      <c r="F203" s="21" t="s">
        <v>58</v>
      </c>
      <c r="G203" s="158">
        <v>97</v>
      </c>
      <c r="H203" s="110">
        <v>24</v>
      </c>
      <c r="I203" s="161" t="s">
        <v>53</v>
      </c>
      <c r="J203" s="91"/>
      <c r="K203" s="14"/>
      <c r="L203" s="21" t="s">
        <v>53</v>
      </c>
      <c r="M203" s="21">
        <v>390</v>
      </c>
      <c r="N203" s="107">
        <f t="shared" ref="N203:N232" si="8">SUM(B203:F203,G203,H203,I203,L203,M203)</f>
        <v>1178</v>
      </c>
      <c r="O203" s="174">
        <f t="shared" si="7"/>
        <v>788</v>
      </c>
    </row>
    <row r="204" spans="1:15" ht="15.75" customHeight="1" x14ac:dyDescent="0.3">
      <c r="A204" s="88">
        <v>45493</v>
      </c>
      <c r="B204" s="89">
        <v>198</v>
      </c>
      <c r="C204" s="14">
        <v>80</v>
      </c>
      <c r="D204" s="36">
        <v>207</v>
      </c>
      <c r="E204" s="36">
        <v>249</v>
      </c>
      <c r="F204" s="21" t="s">
        <v>58</v>
      </c>
      <c r="G204" s="158">
        <v>123</v>
      </c>
      <c r="H204" s="110">
        <v>18</v>
      </c>
      <c r="I204" s="161" t="s">
        <v>53</v>
      </c>
      <c r="J204" s="91"/>
      <c r="K204" s="14"/>
      <c r="L204" s="21" t="s">
        <v>53</v>
      </c>
      <c r="M204" s="21">
        <v>343</v>
      </c>
      <c r="N204" s="107">
        <f t="shared" si="8"/>
        <v>1218</v>
      </c>
      <c r="O204" s="174">
        <f t="shared" si="7"/>
        <v>875</v>
      </c>
    </row>
    <row r="205" spans="1:15" ht="15.75" customHeight="1" x14ac:dyDescent="0.3">
      <c r="A205" s="88">
        <v>45494</v>
      </c>
      <c r="B205" s="89">
        <v>204</v>
      </c>
      <c r="C205" s="14">
        <v>327</v>
      </c>
      <c r="D205" s="36">
        <v>214</v>
      </c>
      <c r="E205" s="36">
        <v>110</v>
      </c>
      <c r="F205" s="21" t="s">
        <v>58</v>
      </c>
      <c r="G205" s="158">
        <v>149</v>
      </c>
      <c r="H205" s="110">
        <v>35</v>
      </c>
      <c r="I205" s="161" t="s">
        <v>53</v>
      </c>
      <c r="J205" s="91"/>
      <c r="K205" s="14"/>
      <c r="L205" s="21" t="s">
        <v>53</v>
      </c>
      <c r="M205" s="21">
        <v>262</v>
      </c>
      <c r="N205" s="107">
        <f t="shared" si="8"/>
        <v>1301</v>
      </c>
      <c r="O205" s="174">
        <f t="shared" si="7"/>
        <v>1039</v>
      </c>
    </row>
    <row r="206" spans="1:15" ht="15.75" customHeight="1" x14ac:dyDescent="0.3">
      <c r="A206" s="88">
        <v>45495</v>
      </c>
      <c r="B206" s="89">
        <v>134</v>
      </c>
      <c r="C206" s="14">
        <v>-74</v>
      </c>
      <c r="D206" s="36">
        <v>54</v>
      </c>
      <c r="E206" s="36">
        <v>69</v>
      </c>
      <c r="F206" s="21" t="s">
        <v>58</v>
      </c>
      <c r="G206" s="158">
        <v>130</v>
      </c>
      <c r="H206" s="110">
        <v>13</v>
      </c>
      <c r="I206" s="161" t="s">
        <v>53</v>
      </c>
      <c r="J206" s="91"/>
      <c r="K206" s="14"/>
      <c r="L206" s="21" t="s">
        <v>53</v>
      </c>
      <c r="M206" s="21">
        <v>131</v>
      </c>
      <c r="N206" s="107">
        <f t="shared" si="8"/>
        <v>457</v>
      </c>
      <c r="O206" s="174">
        <f t="shared" si="7"/>
        <v>326</v>
      </c>
    </row>
    <row r="207" spans="1:15" ht="15.75" customHeight="1" x14ac:dyDescent="0.3">
      <c r="A207" s="88">
        <v>45496</v>
      </c>
      <c r="B207" s="89">
        <v>170</v>
      </c>
      <c r="C207" s="14">
        <v>63</v>
      </c>
      <c r="D207" s="36">
        <v>87</v>
      </c>
      <c r="E207" s="36">
        <v>38</v>
      </c>
      <c r="F207" s="21" t="s">
        <v>58</v>
      </c>
      <c r="G207" s="158">
        <v>113</v>
      </c>
      <c r="H207" s="110">
        <v>27</v>
      </c>
      <c r="I207" s="161">
        <v>0</v>
      </c>
      <c r="J207" s="91"/>
      <c r="K207" s="14"/>
      <c r="L207" s="21" t="s">
        <v>53</v>
      </c>
      <c r="M207" s="21">
        <v>130</v>
      </c>
      <c r="N207" s="107">
        <f t="shared" si="8"/>
        <v>628</v>
      </c>
      <c r="O207" s="174">
        <f t="shared" si="7"/>
        <v>498</v>
      </c>
    </row>
    <row r="208" spans="1:15" ht="15.75" customHeight="1" x14ac:dyDescent="0.3">
      <c r="A208" s="88">
        <v>45497</v>
      </c>
      <c r="B208" s="89">
        <v>51</v>
      </c>
      <c r="C208" s="14">
        <v>163</v>
      </c>
      <c r="D208" s="36">
        <v>51</v>
      </c>
      <c r="E208" s="36">
        <v>105</v>
      </c>
      <c r="F208" s="21" t="s">
        <v>58</v>
      </c>
      <c r="G208" s="158">
        <v>85</v>
      </c>
      <c r="H208" s="110">
        <v>20</v>
      </c>
      <c r="I208" s="161">
        <v>0</v>
      </c>
      <c r="J208" s="91"/>
      <c r="K208" s="14"/>
      <c r="L208" s="21" t="s">
        <v>53</v>
      </c>
      <c r="M208" s="21">
        <v>62</v>
      </c>
      <c r="N208" s="107">
        <f t="shared" si="8"/>
        <v>537</v>
      </c>
      <c r="O208" s="174">
        <f t="shared" si="7"/>
        <v>475</v>
      </c>
    </row>
    <row r="209" spans="1:15" ht="15.75" customHeight="1" x14ac:dyDescent="0.3">
      <c r="A209" s="88">
        <v>45498</v>
      </c>
      <c r="B209" s="89">
        <v>69</v>
      </c>
      <c r="C209" s="14">
        <v>85</v>
      </c>
      <c r="D209" s="36">
        <v>23</v>
      </c>
      <c r="E209" s="36">
        <v>77</v>
      </c>
      <c r="F209" s="21" t="s">
        <v>58</v>
      </c>
      <c r="G209" s="161">
        <v>118</v>
      </c>
      <c r="H209" s="110">
        <v>24</v>
      </c>
      <c r="I209" s="161">
        <v>1</v>
      </c>
      <c r="J209" s="91"/>
      <c r="K209" s="14"/>
      <c r="L209" s="21" t="s">
        <v>53</v>
      </c>
      <c r="M209" s="21">
        <v>82</v>
      </c>
      <c r="N209" s="107">
        <f t="shared" si="8"/>
        <v>479</v>
      </c>
      <c r="O209" s="174">
        <f t="shared" si="7"/>
        <v>396</v>
      </c>
    </row>
    <row r="210" spans="1:15" ht="15.75" customHeight="1" x14ac:dyDescent="0.3">
      <c r="A210" s="88">
        <v>45499</v>
      </c>
      <c r="B210" s="89">
        <v>92</v>
      </c>
      <c r="C210" s="14">
        <v>165</v>
      </c>
      <c r="D210" s="36">
        <v>125</v>
      </c>
      <c r="E210" s="36">
        <v>173</v>
      </c>
      <c r="F210" s="21" t="s">
        <v>58</v>
      </c>
      <c r="G210" s="158">
        <v>102</v>
      </c>
      <c r="H210" s="110">
        <v>22</v>
      </c>
      <c r="I210" s="158">
        <v>3</v>
      </c>
      <c r="J210" s="91"/>
      <c r="K210" s="14"/>
      <c r="L210" s="21" t="s">
        <v>53</v>
      </c>
      <c r="M210" s="21">
        <v>116</v>
      </c>
      <c r="N210" s="107">
        <f t="shared" si="8"/>
        <v>798</v>
      </c>
      <c r="O210" s="174">
        <f t="shared" si="7"/>
        <v>679</v>
      </c>
    </row>
    <row r="211" spans="1:15" ht="15.75" customHeight="1" x14ac:dyDescent="0.3">
      <c r="A211" s="88">
        <v>45500</v>
      </c>
      <c r="B211" s="89">
        <v>72</v>
      </c>
      <c r="C211" s="14">
        <v>157</v>
      </c>
      <c r="D211" s="36">
        <v>201</v>
      </c>
      <c r="E211" s="36">
        <v>138</v>
      </c>
      <c r="F211" s="21" t="s">
        <v>58</v>
      </c>
      <c r="G211" s="158">
        <v>122</v>
      </c>
      <c r="H211" s="110">
        <v>17</v>
      </c>
      <c r="I211" s="158">
        <v>1</v>
      </c>
      <c r="J211" s="91"/>
      <c r="K211" s="14"/>
      <c r="L211" s="21" t="s">
        <v>53</v>
      </c>
      <c r="M211" s="21">
        <v>149</v>
      </c>
      <c r="N211" s="107">
        <f t="shared" si="8"/>
        <v>857</v>
      </c>
      <c r="O211" s="174">
        <f t="shared" si="7"/>
        <v>707</v>
      </c>
    </row>
    <row r="212" spans="1:15" ht="15.75" customHeight="1" x14ac:dyDescent="0.3">
      <c r="A212" s="88">
        <v>45501</v>
      </c>
      <c r="B212" s="89">
        <v>131</v>
      </c>
      <c r="C212" s="14">
        <v>290</v>
      </c>
      <c r="D212" s="36">
        <v>83</v>
      </c>
      <c r="E212" s="36">
        <v>81</v>
      </c>
      <c r="F212" s="21" t="s">
        <v>58</v>
      </c>
      <c r="G212" s="158">
        <v>142</v>
      </c>
      <c r="H212" s="110">
        <v>17</v>
      </c>
      <c r="I212" s="158">
        <v>3</v>
      </c>
      <c r="J212" s="91"/>
      <c r="K212" s="14"/>
      <c r="L212" s="21" t="s">
        <v>53</v>
      </c>
      <c r="M212" s="21">
        <v>278</v>
      </c>
      <c r="N212" s="107">
        <f t="shared" si="8"/>
        <v>1025</v>
      </c>
      <c r="O212" s="174">
        <f t="shared" si="7"/>
        <v>744</v>
      </c>
    </row>
    <row r="213" spans="1:15" ht="15.75" customHeight="1" x14ac:dyDescent="0.3">
      <c r="A213" s="88">
        <v>45502</v>
      </c>
      <c r="B213" s="89">
        <v>111</v>
      </c>
      <c r="C213" s="14">
        <v>268</v>
      </c>
      <c r="D213" s="36">
        <v>50</v>
      </c>
      <c r="E213" s="36">
        <v>22</v>
      </c>
      <c r="F213" s="21" t="s">
        <v>58</v>
      </c>
      <c r="G213" s="158">
        <v>123</v>
      </c>
      <c r="H213" s="110">
        <v>11</v>
      </c>
      <c r="I213" s="158">
        <v>6</v>
      </c>
      <c r="J213" s="91"/>
      <c r="K213" s="14"/>
      <c r="L213" s="21" t="s">
        <v>53</v>
      </c>
      <c r="M213" s="21">
        <v>100</v>
      </c>
      <c r="N213" s="107">
        <f t="shared" si="8"/>
        <v>691</v>
      </c>
      <c r="O213" s="174">
        <f t="shared" si="7"/>
        <v>585</v>
      </c>
    </row>
    <row r="214" spans="1:15" ht="15.75" customHeight="1" x14ac:dyDescent="0.3">
      <c r="A214" s="88">
        <v>45503</v>
      </c>
      <c r="B214" s="89">
        <v>210</v>
      </c>
      <c r="C214" s="14">
        <v>248</v>
      </c>
      <c r="D214" s="36">
        <v>72</v>
      </c>
      <c r="E214" s="36">
        <v>79</v>
      </c>
      <c r="F214" s="21" t="s">
        <v>58</v>
      </c>
      <c r="G214" s="158">
        <v>164</v>
      </c>
      <c r="H214" s="110">
        <v>22</v>
      </c>
      <c r="I214" s="158">
        <v>7</v>
      </c>
      <c r="J214" s="91"/>
      <c r="K214" s="14"/>
      <c r="L214" s="21" t="s">
        <v>53</v>
      </c>
      <c r="M214" s="21">
        <v>63</v>
      </c>
      <c r="N214" s="107">
        <f t="shared" si="8"/>
        <v>865</v>
      </c>
      <c r="O214" s="174">
        <f t="shared" si="7"/>
        <v>795</v>
      </c>
    </row>
    <row r="215" spans="1:15" ht="15.75" customHeight="1" x14ac:dyDescent="0.3">
      <c r="A215" s="88">
        <v>45504</v>
      </c>
      <c r="B215" s="89">
        <v>224</v>
      </c>
      <c r="C215" s="14">
        <v>386</v>
      </c>
      <c r="D215" s="36">
        <v>171</v>
      </c>
      <c r="E215" s="36">
        <v>260</v>
      </c>
      <c r="F215" s="21" t="s">
        <v>58</v>
      </c>
      <c r="G215" s="158">
        <v>195</v>
      </c>
      <c r="H215" s="110">
        <v>27</v>
      </c>
      <c r="I215" s="158">
        <v>8</v>
      </c>
      <c r="J215" s="91"/>
      <c r="K215" s="14"/>
      <c r="L215" s="21" t="s">
        <v>53</v>
      </c>
      <c r="M215" s="21">
        <v>103</v>
      </c>
      <c r="N215" s="107">
        <f t="shared" si="8"/>
        <v>1374</v>
      </c>
      <c r="O215" s="174">
        <f t="shared" si="7"/>
        <v>1263</v>
      </c>
    </row>
    <row r="216" spans="1:15" x14ac:dyDescent="0.3">
      <c r="A216" s="88">
        <v>45505</v>
      </c>
      <c r="B216" s="89">
        <v>200</v>
      </c>
      <c r="C216" s="14">
        <v>374</v>
      </c>
      <c r="D216" s="36">
        <v>177</v>
      </c>
      <c r="E216" s="36">
        <v>239</v>
      </c>
      <c r="F216" s="21" t="s">
        <v>58</v>
      </c>
      <c r="G216" s="158">
        <v>208</v>
      </c>
      <c r="H216" s="110">
        <v>36</v>
      </c>
      <c r="I216" s="158">
        <v>23</v>
      </c>
      <c r="J216" s="91"/>
      <c r="K216" s="14"/>
      <c r="L216" s="21" t="s">
        <v>53</v>
      </c>
      <c r="M216" s="21">
        <v>196</v>
      </c>
      <c r="N216" s="107">
        <f t="shared" si="8"/>
        <v>1453</v>
      </c>
      <c r="O216" s="174">
        <f t="shared" si="7"/>
        <v>1234</v>
      </c>
    </row>
    <row r="217" spans="1:15" x14ac:dyDescent="0.3">
      <c r="A217" s="88">
        <v>45506</v>
      </c>
      <c r="B217" s="89">
        <v>287</v>
      </c>
      <c r="C217" s="14">
        <v>74</v>
      </c>
      <c r="D217" s="36">
        <v>282</v>
      </c>
      <c r="E217" s="36">
        <v>193</v>
      </c>
      <c r="F217" s="21" t="s">
        <v>58</v>
      </c>
      <c r="G217" s="158">
        <v>269</v>
      </c>
      <c r="H217" s="110">
        <v>64</v>
      </c>
      <c r="I217" s="158">
        <v>66</v>
      </c>
      <c r="J217" s="91"/>
      <c r="K217" s="14"/>
      <c r="L217" s="21" t="s">
        <v>53</v>
      </c>
      <c r="M217" s="21">
        <v>244</v>
      </c>
      <c r="N217" s="107">
        <f t="shared" si="8"/>
        <v>1479</v>
      </c>
      <c r="O217" s="174">
        <f t="shared" si="7"/>
        <v>1169</v>
      </c>
    </row>
    <row r="218" spans="1:15" ht="15.75" customHeight="1" x14ac:dyDescent="0.3">
      <c r="A218" s="88">
        <v>45507</v>
      </c>
      <c r="B218" s="89">
        <v>294</v>
      </c>
      <c r="C218" s="14">
        <v>7</v>
      </c>
      <c r="D218" s="36">
        <v>365</v>
      </c>
      <c r="E218" s="36">
        <v>-3</v>
      </c>
      <c r="F218" s="21" t="s">
        <v>58</v>
      </c>
      <c r="G218" s="158">
        <v>248</v>
      </c>
      <c r="H218" s="110">
        <v>47</v>
      </c>
      <c r="I218" s="158">
        <v>97</v>
      </c>
      <c r="J218" s="91"/>
      <c r="K218" s="14"/>
      <c r="L218" s="21" t="s">
        <v>53</v>
      </c>
      <c r="M218" s="21">
        <v>227</v>
      </c>
      <c r="N218" s="107">
        <f t="shared" si="8"/>
        <v>1282</v>
      </c>
      <c r="O218" s="174">
        <f t="shared" si="7"/>
        <v>958</v>
      </c>
    </row>
    <row r="219" spans="1:15" ht="15.75" customHeight="1" x14ac:dyDescent="0.3">
      <c r="A219" s="88">
        <v>45508</v>
      </c>
      <c r="B219" s="89">
        <v>166</v>
      </c>
      <c r="C219" s="14">
        <v>195</v>
      </c>
      <c r="D219" s="36">
        <v>149</v>
      </c>
      <c r="E219" s="36">
        <v>66</v>
      </c>
      <c r="F219" s="21" t="s">
        <v>58</v>
      </c>
      <c r="G219" s="158">
        <v>177</v>
      </c>
      <c r="H219" s="110">
        <v>41</v>
      </c>
      <c r="I219" s="158">
        <v>67</v>
      </c>
      <c r="J219" s="91"/>
      <c r="K219" s="14"/>
      <c r="L219" s="21" t="s">
        <v>53</v>
      </c>
      <c r="M219" s="21">
        <v>86</v>
      </c>
      <c r="N219" s="107">
        <f t="shared" si="8"/>
        <v>947</v>
      </c>
      <c r="O219" s="174">
        <f t="shared" si="7"/>
        <v>794</v>
      </c>
    </row>
    <row r="220" spans="1:15" ht="15.75" customHeight="1" x14ac:dyDescent="0.3">
      <c r="A220" s="88">
        <v>45509</v>
      </c>
      <c r="B220" s="89">
        <v>223</v>
      </c>
      <c r="C220" s="14">
        <v>227</v>
      </c>
      <c r="D220" s="36">
        <v>93</v>
      </c>
      <c r="E220" s="36">
        <v>119</v>
      </c>
      <c r="F220" s="21" t="s">
        <v>58</v>
      </c>
      <c r="G220" s="158">
        <v>166</v>
      </c>
      <c r="H220" s="110">
        <v>40</v>
      </c>
      <c r="I220" s="158">
        <v>40</v>
      </c>
      <c r="J220" s="91"/>
      <c r="K220" s="14"/>
      <c r="L220" s="21" t="s">
        <v>53</v>
      </c>
      <c r="M220" s="21">
        <v>82</v>
      </c>
      <c r="N220" s="107">
        <f t="shared" si="8"/>
        <v>990</v>
      </c>
      <c r="O220" s="174">
        <f t="shared" si="7"/>
        <v>868</v>
      </c>
    </row>
    <row r="221" spans="1:15" ht="15.75" customHeight="1" x14ac:dyDescent="0.3">
      <c r="A221" s="88">
        <v>45510</v>
      </c>
      <c r="B221" s="89">
        <v>241</v>
      </c>
      <c r="C221" s="14">
        <v>-205</v>
      </c>
      <c r="D221" s="36">
        <v>168</v>
      </c>
      <c r="E221" s="36">
        <v>-36</v>
      </c>
      <c r="F221" s="21" t="s">
        <v>58</v>
      </c>
      <c r="G221" s="158">
        <v>178</v>
      </c>
      <c r="H221" s="110">
        <v>34</v>
      </c>
      <c r="I221" s="158">
        <v>30</v>
      </c>
      <c r="J221" s="91"/>
      <c r="K221" s="14"/>
      <c r="L221" s="21" t="s">
        <v>53</v>
      </c>
      <c r="M221" s="21">
        <v>179</v>
      </c>
      <c r="N221" s="107">
        <f t="shared" si="8"/>
        <v>589</v>
      </c>
      <c r="O221" s="174">
        <f t="shared" si="7"/>
        <v>380</v>
      </c>
    </row>
    <row r="222" spans="1:15" ht="15.75" customHeight="1" x14ac:dyDescent="0.3">
      <c r="A222" s="88">
        <v>45511</v>
      </c>
      <c r="B222" s="89">
        <v>35</v>
      </c>
      <c r="C222" s="14">
        <v>75</v>
      </c>
      <c r="D222" s="36">
        <v>69</v>
      </c>
      <c r="E222" s="36">
        <v>65</v>
      </c>
      <c r="F222" s="21" t="s">
        <v>58</v>
      </c>
      <c r="G222" s="158">
        <v>148</v>
      </c>
      <c r="H222" s="110">
        <v>24</v>
      </c>
      <c r="I222" s="158">
        <v>1</v>
      </c>
      <c r="J222" s="91"/>
      <c r="K222" s="14"/>
      <c r="L222" s="21" t="s">
        <v>53</v>
      </c>
      <c r="M222" s="21">
        <v>66</v>
      </c>
      <c r="N222" s="107">
        <f t="shared" si="8"/>
        <v>483</v>
      </c>
      <c r="O222" s="174">
        <f t="shared" si="7"/>
        <v>416</v>
      </c>
    </row>
    <row r="223" spans="1:15" ht="15.75" customHeight="1" x14ac:dyDescent="0.3">
      <c r="A223" s="88">
        <v>45512</v>
      </c>
      <c r="B223" s="89">
        <v>67</v>
      </c>
      <c r="C223" s="14">
        <v>72</v>
      </c>
      <c r="D223" s="36">
        <v>10</v>
      </c>
      <c r="E223" s="36">
        <v>107</v>
      </c>
      <c r="F223" s="21" t="s">
        <v>58</v>
      </c>
      <c r="G223" s="158">
        <v>108</v>
      </c>
      <c r="H223" s="110">
        <v>22</v>
      </c>
      <c r="I223" s="161">
        <v>6</v>
      </c>
      <c r="J223" s="91"/>
      <c r="K223" s="14"/>
      <c r="L223" s="21" t="s">
        <v>53</v>
      </c>
      <c r="M223" s="21">
        <v>19</v>
      </c>
      <c r="N223" s="107">
        <f t="shared" si="8"/>
        <v>411</v>
      </c>
      <c r="O223" s="174">
        <f t="shared" si="7"/>
        <v>386</v>
      </c>
    </row>
    <row r="224" spans="1:15" ht="15.75" customHeight="1" x14ac:dyDescent="0.3">
      <c r="A224" s="88">
        <v>45513</v>
      </c>
      <c r="B224" s="89">
        <v>60</v>
      </c>
      <c r="C224" s="14">
        <v>50</v>
      </c>
      <c r="D224" s="36">
        <v>106</v>
      </c>
      <c r="E224" s="36">
        <v>67</v>
      </c>
      <c r="F224" s="21" t="s">
        <v>58</v>
      </c>
      <c r="G224" s="158">
        <v>97</v>
      </c>
      <c r="H224" s="110">
        <v>44</v>
      </c>
      <c r="I224" s="161">
        <v>9</v>
      </c>
      <c r="J224" s="91"/>
      <c r="K224" s="14"/>
      <c r="L224" s="21" t="s">
        <v>53</v>
      </c>
      <c r="M224" s="21">
        <v>90</v>
      </c>
      <c r="N224" s="107">
        <f t="shared" si="8"/>
        <v>523</v>
      </c>
      <c r="O224" s="174">
        <f t="shared" si="7"/>
        <v>424</v>
      </c>
    </row>
    <row r="225" spans="1:15" ht="15.75" customHeight="1" x14ac:dyDescent="0.3">
      <c r="A225" s="88">
        <v>45514</v>
      </c>
      <c r="B225" s="89">
        <v>60</v>
      </c>
      <c r="C225" s="14">
        <v>67</v>
      </c>
      <c r="D225" s="36">
        <v>39</v>
      </c>
      <c r="E225" s="36">
        <v>-43</v>
      </c>
      <c r="F225" s="21" t="s">
        <v>58</v>
      </c>
      <c r="G225" s="158">
        <v>82</v>
      </c>
      <c r="H225" s="110">
        <v>18</v>
      </c>
      <c r="I225" s="161">
        <v>7</v>
      </c>
      <c r="J225" s="91"/>
      <c r="K225" s="14"/>
      <c r="L225" s="21" t="s">
        <v>53</v>
      </c>
      <c r="M225" s="21">
        <v>35</v>
      </c>
      <c r="N225" s="107">
        <f t="shared" si="8"/>
        <v>265</v>
      </c>
      <c r="O225" s="174">
        <f t="shared" si="7"/>
        <v>223</v>
      </c>
    </row>
    <row r="226" spans="1:15" ht="15.75" customHeight="1" x14ac:dyDescent="0.3">
      <c r="A226" s="88">
        <v>45515</v>
      </c>
      <c r="B226" s="89">
        <v>60</v>
      </c>
      <c r="C226" s="14">
        <v>67</v>
      </c>
      <c r="D226" s="36">
        <v>78</v>
      </c>
      <c r="E226" s="36">
        <v>-13</v>
      </c>
      <c r="F226" s="21" t="s">
        <v>58</v>
      </c>
      <c r="G226" s="158">
        <v>74</v>
      </c>
      <c r="H226" s="110">
        <v>19</v>
      </c>
      <c r="I226" s="161">
        <v>8</v>
      </c>
      <c r="J226" s="91"/>
      <c r="K226" s="14"/>
      <c r="L226" s="21" t="s">
        <v>53</v>
      </c>
      <c r="M226" s="21">
        <v>39</v>
      </c>
      <c r="N226" s="107">
        <f t="shared" si="8"/>
        <v>332</v>
      </c>
      <c r="O226" s="174">
        <f t="shared" si="7"/>
        <v>285</v>
      </c>
    </row>
    <row r="227" spans="1:15" ht="15.75" customHeight="1" x14ac:dyDescent="0.3">
      <c r="A227" s="88">
        <v>45516</v>
      </c>
      <c r="B227" s="89">
        <v>66</v>
      </c>
      <c r="C227" s="14">
        <v>-20</v>
      </c>
      <c r="D227" s="36">
        <v>75</v>
      </c>
      <c r="E227" s="36">
        <v>63</v>
      </c>
      <c r="F227" s="21" t="s">
        <v>58</v>
      </c>
      <c r="G227" s="158">
        <v>84</v>
      </c>
      <c r="H227" s="110">
        <v>26</v>
      </c>
      <c r="I227" s="161">
        <v>1</v>
      </c>
      <c r="J227" s="91"/>
      <c r="K227" s="14"/>
      <c r="L227" s="21" t="s">
        <v>53</v>
      </c>
      <c r="M227" s="21">
        <v>47</v>
      </c>
      <c r="N227" s="107">
        <f t="shared" si="8"/>
        <v>342</v>
      </c>
      <c r="O227" s="174">
        <f t="shared" si="7"/>
        <v>294</v>
      </c>
    </row>
    <row r="228" spans="1:15" ht="15.75" customHeight="1" x14ac:dyDescent="0.3">
      <c r="A228" s="88">
        <v>45517</v>
      </c>
      <c r="B228" s="89">
        <v>17</v>
      </c>
      <c r="C228" s="14">
        <v>20</v>
      </c>
      <c r="D228" s="36">
        <v>59</v>
      </c>
      <c r="E228" s="36">
        <v>24</v>
      </c>
      <c r="F228" s="21" t="s">
        <v>58</v>
      </c>
      <c r="G228" s="158">
        <v>31</v>
      </c>
      <c r="H228" s="110">
        <v>21</v>
      </c>
      <c r="I228" s="161">
        <v>2</v>
      </c>
      <c r="J228" s="91"/>
      <c r="K228" s="14"/>
      <c r="L228" s="21" t="s">
        <v>53</v>
      </c>
      <c r="M228" s="21">
        <v>25</v>
      </c>
      <c r="N228" s="107">
        <f t="shared" si="8"/>
        <v>199</v>
      </c>
      <c r="O228" s="174">
        <f t="shared" si="7"/>
        <v>172</v>
      </c>
    </row>
    <row r="229" spans="1:15" ht="15.75" customHeight="1" x14ac:dyDescent="0.3">
      <c r="A229" s="88">
        <v>45518</v>
      </c>
      <c r="B229" s="89">
        <v>38</v>
      </c>
      <c r="C229" s="14">
        <v>67</v>
      </c>
      <c r="D229" s="36">
        <v>42</v>
      </c>
      <c r="E229" s="36">
        <v>14</v>
      </c>
      <c r="F229" s="21" t="s">
        <v>58</v>
      </c>
      <c r="G229" s="158">
        <v>43</v>
      </c>
      <c r="H229" s="14">
        <v>21</v>
      </c>
      <c r="I229" s="161">
        <v>0</v>
      </c>
      <c r="J229" s="91"/>
      <c r="K229" s="14"/>
      <c r="L229" s="21" t="s">
        <v>53</v>
      </c>
      <c r="M229" s="21">
        <v>16</v>
      </c>
      <c r="N229" s="107">
        <f t="shared" si="8"/>
        <v>241</v>
      </c>
      <c r="O229" s="174">
        <f t="shared" si="7"/>
        <v>225</v>
      </c>
    </row>
    <row r="230" spans="1:15" ht="15.75" customHeight="1" x14ac:dyDescent="0.3">
      <c r="A230" s="88">
        <v>45519</v>
      </c>
      <c r="B230" s="89">
        <v>52</v>
      </c>
      <c r="C230" s="14">
        <v>74</v>
      </c>
      <c r="D230" s="36">
        <v>50</v>
      </c>
      <c r="E230" s="36">
        <v>-80</v>
      </c>
      <c r="F230" s="21" t="s">
        <v>58</v>
      </c>
      <c r="G230" s="158">
        <v>49</v>
      </c>
      <c r="H230" s="14">
        <v>21</v>
      </c>
      <c r="I230" s="161">
        <v>0</v>
      </c>
      <c r="J230" s="91"/>
      <c r="K230" s="14"/>
      <c r="L230" s="21" t="s">
        <v>53</v>
      </c>
      <c r="M230" s="21">
        <v>18</v>
      </c>
      <c r="N230" s="107">
        <f t="shared" si="8"/>
        <v>184</v>
      </c>
      <c r="O230" s="174">
        <f t="shared" si="7"/>
        <v>166</v>
      </c>
    </row>
    <row r="231" spans="1:15" ht="15.75" customHeight="1" x14ac:dyDescent="0.3">
      <c r="A231" s="88">
        <v>45520</v>
      </c>
      <c r="B231" s="89">
        <v>31</v>
      </c>
      <c r="C231" s="14">
        <v>85</v>
      </c>
      <c r="D231" s="36">
        <v>43</v>
      </c>
      <c r="E231" s="36">
        <v>10</v>
      </c>
      <c r="F231" s="21" t="s">
        <v>58</v>
      </c>
      <c r="G231" s="158">
        <v>28</v>
      </c>
      <c r="H231" s="14">
        <v>16</v>
      </c>
      <c r="I231" s="161">
        <v>1</v>
      </c>
      <c r="J231" s="91"/>
      <c r="K231" s="14"/>
      <c r="L231" s="21" t="s">
        <v>53</v>
      </c>
      <c r="M231" s="21">
        <v>11</v>
      </c>
      <c r="N231" s="107">
        <f t="shared" si="8"/>
        <v>225</v>
      </c>
      <c r="O231" s="174">
        <f t="shared" si="7"/>
        <v>213</v>
      </c>
    </row>
    <row r="232" spans="1:15" ht="15.75" customHeight="1" x14ac:dyDescent="0.3">
      <c r="A232" s="88">
        <v>45521</v>
      </c>
      <c r="B232" s="89">
        <v>15</v>
      </c>
      <c r="C232" s="14">
        <v>11</v>
      </c>
      <c r="D232" s="36">
        <v>22</v>
      </c>
      <c r="E232" s="36">
        <v>53</v>
      </c>
      <c r="F232" s="21" t="s">
        <v>58</v>
      </c>
      <c r="G232" s="158">
        <v>42</v>
      </c>
      <c r="H232" s="14">
        <v>18</v>
      </c>
      <c r="I232" s="161">
        <v>1</v>
      </c>
      <c r="J232" s="91"/>
      <c r="K232" s="14"/>
      <c r="L232" s="21" t="s">
        <v>53</v>
      </c>
      <c r="M232" s="21">
        <v>6</v>
      </c>
      <c r="N232" s="107">
        <f t="shared" si="8"/>
        <v>168</v>
      </c>
      <c r="O232" s="174">
        <f t="shared" si="7"/>
        <v>161</v>
      </c>
    </row>
    <row r="233" spans="1:15" ht="15.75" customHeight="1" x14ac:dyDescent="0.3">
      <c r="A233" s="88">
        <v>45522</v>
      </c>
      <c r="B233" s="89">
        <v>27</v>
      </c>
      <c r="C233" s="14">
        <v>72</v>
      </c>
      <c r="D233" s="36">
        <v>98</v>
      </c>
      <c r="E233" s="36">
        <v>-12</v>
      </c>
      <c r="F233" s="21" t="s">
        <v>58</v>
      </c>
      <c r="G233" s="158">
        <v>48</v>
      </c>
      <c r="H233" s="14">
        <v>23</v>
      </c>
      <c r="I233" s="161">
        <v>0</v>
      </c>
      <c r="J233" s="91"/>
      <c r="K233" s="14"/>
      <c r="L233" s="21" t="s">
        <v>53</v>
      </c>
      <c r="M233" s="21">
        <v>31</v>
      </c>
      <c r="N233" s="107">
        <f>SUM(B233:F233,G233,H233,I233,L233,M233)</f>
        <v>287</v>
      </c>
      <c r="O233" s="174">
        <f t="shared" si="7"/>
        <v>256</v>
      </c>
    </row>
    <row r="234" spans="1:15" ht="15.75" customHeight="1" x14ac:dyDescent="0.3">
      <c r="A234" s="88">
        <v>45523</v>
      </c>
      <c r="B234" s="89">
        <v>17</v>
      </c>
      <c r="C234" s="14">
        <v>38</v>
      </c>
      <c r="D234" s="36">
        <v>24</v>
      </c>
      <c r="E234" s="36">
        <v>58</v>
      </c>
      <c r="F234" s="21" t="s">
        <v>58</v>
      </c>
      <c r="G234" s="158">
        <v>25</v>
      </c>
      <c r="H234" s="14">
        <v>19</v>
      </c>
      <c r="I234" s="161">
        <v>2</v>
      </c>
      <c r="J234" s="91"/>
      <c r="K234" s="14"/>
      <c r="L234" s="21" t="s">
        <v>53</v>
      </c>
      <c r="M234" s="254">
        <f>SUM('Daily BON Collection &amp; Fate'!B233,'Daily BON Collection &amp; Fate'!D233,'Daily BON Collection &amp; Fate'!E233)</f>
        <v>14</v>
      </c>
      <c r="N234" s="107">
        <f t="shared" ref="N234:N297" si="9">SUM(B234:F234,G234,H234,I234,L234,M234)</f>
        <v>197</v>
      </c>
      <c r="O234" s="174">
        <f t="shared" si="7"/>
        <v>181</v>
      </c>
    </row>
    <row r="235" spans="1:15" ht="15.75" customHeight="1" x14ac:dyDescent="0.3">
      <c r="A235" s="88">
        <v>45524</v>
      </c>
      <c r="B235" s="89">
        <v>20</v>
      </c>
      <c r="C235" s="14">
        <v>77</v>
      </c>
      <c r="D235" s="36">
        <v>35</v>
      </c>
      <c r="E235" s="36">
        <v>-12</v>
      </c>
      <c r="F235" s="21" t="s">
        <v>58</v>
      </c>
      <c r="G235" s="158">
        <v>75</v>
      </c>
      <c r="H235" s="14">
        <v>14</v>
      </c>
      <c r="I235" s="161">
        <v>7</v>
      </c>
      <c r="J235" s="91"/>
      <c r="K235" s="14"/>
      <c r="L235" s="21" t="s">
        <v>53</v>
      </c>
      <c r="M235" s="254">
        <f>SUM('Daily BON Collection &amp; Fate'!B234,'Daily BON Collection &amp; Fate'!D234,'Daily BON Collection &amp; Fate'!E234)</f>
        <v>14</v>
      </c>
      <c r="N235" s="107">
        <f t="shared" si="9"/>
        <v>230</v>
      </c>
      <c r="O235" s="174">
        <f t="shared" si="7"/>
        <v>209</v>
      </c>
    </row>
    <row r="236" spans="1:15" ht="15.75" customHeight="1" x14ac:dyDescent="0.3">
      <c r="A236" s="88">
        <v>45525</v>
      </c>
      <c r="B236" s="89">
        <v>11</v>
      </c>
      <c r="C236" s="14">
        <v>52</v>
      </c>
      <c r="D236" s="36">
        <v>30</v>
      </c>
      <c r="E236" s="36">
        <v>31</v>
      </c>
      <c r="F236" s="21" t="s">
        <v>58</v>
      </c>
      <c r="G236" s="158">
        <v>80</v>
      </c>
      <c r="H236" s="14">
        <v>14</v>
      </c>
      <c r="I236" s="161">
        <v>4</v>
      </c>
      <c r="J236" s="91"/>
      <c r="K236" s="14"/>
      <c r="L236" s="21" t="s">
        <v>53</v>
      </c>
      <c r="M236" s="254">
        <f>SUM('Daily BON Collection &amp; Fate'!B235,'Daily BON Collection &amp; Fate'!D235,'Daily BON Collection &amp; Fate'!E235)</f>
        <v>5</v>
      </c>
      <c r="N236" s="107">
        <f t="shared" si="9"/>
        <v>227</v>
      </c>
      <c r="O236" s="174">
        <f t="shared" si="7"/>
        <v>218</v>
      </c>
    </row>
    <row r="237" spans="1:15" ht="15.75" customHeight="1" x14ac:dyDescent="0.3">
      <c r="A237" s="88">
        <v>45526</v>
      </c>
      <c r="B237" s="89">
        <v>26</v>
      </c>
      <c r="C237" s="14">
        <v>18</v>
      </c>
      <c r="D237" s="36">
        <v>23</v>
      </c>
      <c r="E237" s="36">
        <v>25</v>
      </c>
      <c r="F237" s="21" t="s">
        <v>58</v>
      </c>
      <c r="G237" s="158">
        <v>62</v>
      </c>
      <c r="H237" s="14">
        <v>9</v>
      </c>
      <c r="I237" s="161">
        <v>8</v>
      </c>
      <c r="J237" s="91"/>
      <c r="K237" s="14"/>
      <c r="L237" s="21" t="s">
        <v>53</v>
      </c>
      <c r="M237" s="254">
        <f>SUM('Daily BON Collection &amp; Fate'!B236,'Daily BON Collection &amp; Fate'!D236,'Daily BON Collection &amp; Fate'!E236)</f>
        <v>12</v>
      </c>
      <c r="N237" s="107">
        <f t="shared" si="9"/>
        <v>183</v>
      </c>
      <c r="O237" s="174">
        <f t="shared" si="7"/>
        <v>163</v>
      </c>
    </row>
    <row r="238" spans="1:15" ht="15.75" customHeight="1" x14ac:dyDescent="0.3">
      <c r="A238" s="88">
        <v>45527</v>
      </c>
      <c r="B238" s="89">
        <v>18</v>
      </c>
      <c r="C238" s="14">
        <v>-8</v>
      </c>
      <c r="D238" s="36">
        <v>25</v>
      </c>
      <c r="E238" s="36">
        <v>-12</v>
      </c>
      <c r="F238" s="21" t="s">
        <v>58</v>
      </c>
      <c r="G238" s="158">
        <v>36</v>
      </c>
      <c r="H238" s="14">
        <v>5</v>
      </c>
      <c r="I238" s="161">
        <v>7</v>
      </c>
      <c r="J238" s="91"/>
      <c r="K238" s="14"/>
      <c r="L238" s="21" t="s">
        <v>53</v>
      </c>
      <c r="M238" s="254">
        <f>SUM('Daily BON Collection &amp; Fate'!B237,'Daily BON Collection &amp; Fate'!D237,'Daily BON Collection &amp; Fate'!E237)</f>
        <v>3</v>
      </c>
      <c r="N238" s="107">
        <f t="shared" si="9"/>
        <v>74</v>
      </c>
      <c r="O238" s="174">
        <f t="shared" si="7"/>
        <v>64</v>
      </c>
    </row>
    <row r="239" spans="1:15" ht="15.75" customHeight="1" x14ac:dyDescent="0.3">
      <c r="A239" s="88">
        <v>45528</v>
      </c>
      <c r="B239" s="89">
        <v>11</v>
      </c>
      <c r="C239" s="14">
        <v>8</v>
      </c>
      <c r="D239" s="36">
        <v>24</v>
      </c>
      <c r="E239" s="36">
        <v>4</v>
      </c>
      <c r="F239" s="21" t="s">
        <v>58</v>
      </c>
      <c r="G239" s="158">
        <v>31</v>
      </c>
      <c r="H239" s="14">
        <v>9</v>
      </c>
      <c r="I239" s="161">
        <v>0</v>
      </c>
      <c r="J239" s="91"/>
      <c r="K239" s="14"/>
      <c r="L239" s="21" t="s">
        <v>53</v>
      </c>
      <c r="M239" s="254">
        <f>SUM('Daily BON Collection &amp; Fate'!B238,'Daily BON Collection &amp; Fate'!D238,'Daily BON Collection &amp; Fate'!E238)</f>
        <v>3</v>
      </c>
      <c r="N239" s="107">
        <f t="shared" si="9"/>
        <v>90</v>
      </c>
      <c r="O239" s="174">
        <f t="shared" si="7"/>
        <v>87</v>
      </c>
    </row>
    <row r="240" spans="1:15" ht="15.75" customHeight="1" x14ac:dyDescent="0.3">
      <c r="A240" s="88">
        <v>45529</v>
      </c>
      <c r="B240" s="89">
        <v>17</v>
      </c>
      <c r="C240" s="14">
        <v>9</v>
      </c>
      <c r="D240" s="36">
        <v>7</v>
      </c>
      <c r="E240" s="36">
        <v>24</v>
      </c>
      <c r="F240" s="21" t="s">
        <v>58</v>
      </c>
      <c r="G240" s="257">
        <v>2</v>
      </c>
      <c r="H240" s="258">
        <v>2</v>
      </c>
      <c r="I240" s="257">
        <v>0</v>
      </c>
      <c r="J240" s="91"/>
      <c r="K240" s="14"/>
      <c r="L240" s="21" t="s">
        <v>53</v>
      </c>
      <c r="M240" s="254">
        <f>SUM('Daily BON Collection &amp; Fate'!B239,'Daily BON Collection &amp; Fate'!D239,'Daily BON Collection &amp; Fate'!E239)</f>
        <v>0</v>
      </c>
      <c r="N240" s="107">
        <f t="shared" si="9"/>
        <v>61</v>
      </c>
      <c r="O240" s="174">
        <f t="shared" si="7"/>
        <v>61</v>
      </c>
    </row>
    <row r="241" spans="1:15" ht="15.75" customHeight="1" x14ac:dyDescent="0.3">
      <c r="A241" s="88">
        <v>45530</v>
      </c>
      <c r="C241" s="14"/>
      <c r="D241" s="36"/>
      <c r="E241" s="36"/>
      <c r="F241" s="21" t="s">
        <v>58</v>
      </c>
      <c r="G241" s="158"/>
      <c r="H241" s="14"/>
      <c r="I241" s="161"/>
      <c r="J241" s="91"/>
      <c r="K241" s="14"/>
      <c r="L241" s="21"/>
      <c r="M241" s="21"/>
      <c r="N241" s="107">
        <f t="shared" si="9"/>
        <v>0</v>
      </c>
      <c r="O241" s="174">
        <f t="shared" si="7"/>
        <v>0</v>
      </c>
    </row>
    <row r="242" spans="1:15" ht="15.75" customHeight="1" x14ac:dyDescent="0.3">
      <c r="A242" s="88">
        <v>45531</v>
      </c>
      <c r="C242" s="14"/>
      <c r="D242" s="36"/>
      <c r="E242" s="36"/>
      <c r="F242" s="21" t="s">
        <v>58</v>
      </c>
      <c r="G242" s="158"/>
      <c r="H242" s="14"/>
      <c r="I242" s="161"/>
      <c r="J242" s="91"/>
      <c r="K242" s="14"/>
      <c r="L242" s="21"/>
      <c r="M242" s="21"/>
      <c r="N242" s="107">
        <f t="shared" si="9"/>
        <v>0</v>
      </c>
      <c r="O242" s="174">
        <f t="shared" si="7"/>
        <v>0</v>
      </c>
    </row>
    <row r="243" spans="1:15" ht="15.75" customHeight="1" x14ac:dyDescent="0.3">
      <c r="A243" s="88">
        <v>45532</v>
      </c>
      <c r="C243" s="14"/>
      <c r="D243" s="36"/>
      <c r="E243" s="36"/>
      <c r="F243" s="21" t="s">
        <v>58</v>
      </c>
      <c r="G243" s="158"/>
      <c r="H243" s="14"/>
      <c r="I243" s="161"/>
      <c r="J243" s="91"/>
      <c r="K243" s="14"/>
      <c r="L243" s="21"/>
      <c r="M243" s="21"/>
      <c r="N243" s="107">
        <f t="shared" si="9"/>
        <v>0</v>
      </c>
      <c r="O243" s="174">
        <f t="shared" si="7"/>
        <v>0</v>
      </c>
    </row>
    <row r="244" spans="1:15" ht="15.75" customHeight="1" x14ac:dyDescent="0.3">
      <c r="A244" s="88">
        <v>45533</v>
      </c>
      <c r="C244" s="14"/>
      <c r="D244" s="36"/>
      <c r="E244" s="36"/>
      <c r="F244" s="21" t="s">
        <v>58</v>
      </c>
      <c r="G244" s="158"/>
      <c r="H244" s="14"/>
      <c r="I244" s="161"/>
      <c r="J244" s="91"/>
      <c r="K244" s="14"/>
      <c r="L244" s="21"/>
      <c r="M244" s="21"/>
      <c r="N244" s="107">
        <f t="shared" si="9"/>
        <v>0</v>
      </c>
      <c r="O244" s="174">
        <f t="shared" si="7"/>
        <v>0</v>
      </c>
    </row>
    <row r="245" spans="1:15" ht="15.75" customHeight="1" x14ac:dyDescent="0.3">
      <c r="A245" s="88">
        <v>45534</v>
      </c>
      <c r="C245" s="14"/>
      <c r="D245" s="36"/>
      <c r="E245" s="36"/>
      <c r="F245" s="21" t="s">
        <v>58</v>
      </c>
      <c r="G245" s="158"/>
      <c r="H245" s="110"/>
      <c r="I245" s="161"/>
      <c r="J245" s="91"/>
      <c r="K245" s="14"/>
      <c r="L245" s="21"/>
      <c r="M245" s="21"/>
      <c r="N245" s="107">
        <f t="shared" si="9"/>
        <v>0</v>
      </c>
      <c r="O245" s="174">
        <f>SUM(H245,K245,G245,E245,D245,C245,B245,L245)</f>
        <v>0</v>
      </c>
    </row>
    <row r="246" spans="1:15" ht="15.75" customHeight="1" x14ac:dyDescent="0.3">
      <c r="A246" s="88">
        <v>45535</v>
      </c>
      <c r="C246" s="14"/>
      <c r="D246" s="36"/>
      <c r="E246" s="36"/>
      <c r="F246" s="21" t="s">
        <v>58</v>
      </c>
      <c r="G246" s="158"/>
      <c r="H246" s="110"/>
      <c r="I246" s="161"/>
      <c r="J246" s="91"/>
      <c r="K246" s="14"/>
      <c r="L246" s="21"/>
      <c r="M246" s="21"/>
      <c r="N246" s="107">
        <f t="shared" si="9"/>
        <v>0</v>
      </c>
      <c r="O246" s="174">
        <f t="shared" ref="O246:O277" si="10">SUM(K246,H246,G246,E246,D246,C246,B246,L246)</f>
        <v>0</v>
      </c>
    </row>
    <row r="247" spans="1:15" ht="15.75" customHeight="1" x14ac:dyDescent="0.3">
      <c r="A247" s="88">
        <v>45536</v>
      </c>
      <c r="C247" s="14"/>
      <c r="D247" s="36"/>
      <c r="E247" s="36"/>
      <c r="F247" s="21" t="s">
        <v>58</v>
      </c>
      <c r="G247" s="158"/>
      <c r="H247" s="110"/>
      <c r="I247" s="161"/>
      <c r="J247" s="91"/>
      <c r="K247" s="14"/>
      <c r="L247" s="21"/>
      <c r="M247" s="21"/>
      <c r="N247" s="107">
        <f t="shared" si="9"/>
        <v>0</v>
      </c>
      <c r="O247" s="174">
        <f t="shared" si="10"/>
        <v>0</v>
      </c>
    </row>
    <row r="248" spans="1:15" ht="15.75" customHeight="1" x14ac:dyDescent="0.3">
      <c r="A248" s="88">
        <v>45537</v>
      </c>
      <c r="C248" s="14"/>
      <c r="D248" s="36"/>
      <c r="E248" s="36"/>
      <c r="F248" s="21" t="s">
        <v>58</v>
      </c>
      <c r="G248" s="158"/>
      <c r="H248" s="110"/>
      <c r="I248" s="161"/>
      <c r="J248" s="91"/>
      <c r="K248" s="14"/>
      <c r="L248" s="21"/>
      <c r="M248" s="21"/>
      <c r="N248" s="107">
        <f t="shared" si="9"/>
        <v>0</v>
      </c>
      <c r="O248" s="174">
        <f t="shared" si="10"/>
        <v>0</v>
      </c>
    </row>
    <row r="249" spans="1:15" ht="15.75" customHeight="1" x14ac:dyDescent="0.3">
      <c r="A249" s="88">
        <v>45538</v>
      </c>
      <c r="C249" s="14"/>
      <c r="D249" s="36"/>
      <c r="E249" s="36"/>
      <c r="F249" s="21" t="s">
        <v>58</v>
      </c>
      <c r="G249" s="158"/>
      <c r="H249" s="110"/>
      <c r="I249" s="161"/>
      <c r="J249" s="91"/>
      <c r="K249" s="14"/>
      <c r="L249" s="21"/>
      <c r="M249" s="21"/>
      <c r="N249" s="107">
        <f t="shared" si="9"/>
        <v>0</v>
      </c>
      <c r="O249" s="174">
        <f t="shared" si="10"/>
        <v>0</v>
      </c>
    </row>
    <row r="250" spans="1:15" ht="15.75" customHeight="1" x14ac:dyDescent="0.3">
      <c r="A250" s="88">
        <v>45539</v>
      </c>
      <c r="C250" s="14"/>
      <c r="D250" s="36"/>
      <c r="E250" s="36"/>
      <c r="F250" s="21" t="s">
        <v>58</v>
      </c>
      <c r="G250" s="158"/>
      <c r="H250" s="110"/>
      <c r="I250" s="161"/>
      <c r="J250" s="91"/>
      <c r="K250" s="14"/>
      <c r="L250" s="21"/>
      <c r="M250" s="21"/>
      <c r="N250" s="107">
        <f t="shared" si="9"/>
        <v>0</v>
      </c>
      <c r="O250" s="174">
        <f t="shared" si="10"/>
        <v>0</v>
      </c>
    </row>
    <row r="251" spans="1:15" ht="15.75" customHeight="1" x14ac:dyDescent="0.3">
      <c r="A251" s="88">
        <v>45540</v>
      </c>
      <c r="C251" s="14"/>
      <c r="D251" s="36"/>
      <c r="E251" s="36"/>
      <c r="F251" s="21" t="s">
        <v>58</v>
      </c>
      <c r="G251" s="158"/>
      <c r="H251" s="110"/>
      <c r="I251" s="161"/>
      <c r="J251" s="91"/>
      <c r="K251" s="14"/>
      <c r="L251" s="21"/>
      <c r="M251" s="21"/>
      <c r="N251" s="107">
        <f t="shared" si="9"/>
        <v>0</v>
      </c>
      <c r="O251" s="174">
        <f t="shared" si="10"/>
        <v>0</v>
      </c>
    </row>
    <row r="252" spans="1:15" ht="15.75" customHeight="1" x14ac:dyDescent="0.3">
      <c r="A252" s="88">
        <v>45541</v>
      </c>
      <c r="C252" s="14"/>
      <c r="D252" s="36"/>
      <c r="E252" s="36"/>
      <c r="F252" s="21" t="s">
        <v>58</v>
      </c>
      <c r="G252" s="158"/>
      <c r="H252" s="110"/>
      <c r="I252" s="161"/>
      <c r="J252" s="91"/>
      <c r="K252" s="14"/>
      <c r="L252" s="21"/>
      <c r="M252" s="21"/>
      <c r="N252" s="107">
        <f t="shared" si="9"/>
        <v>0</v>
      </c>
      <c r="O252" s="174">
        <f t="shared" si="10"/>
        <v>0</v>
      </c>
    </row>
    <row r="253" spans="1:15" ht="15.75" customHeight="1" x14ac:dyDescent="0.3">
      <c r="A253" s="88">
        <v>45542</v>
      </c>
      <c r="C253" s="14"/>
      <c r="D253" s="36"/>
      <c r="E253" s="36"/>
      <c r="F253" s="21" t="s">
        <v>58</v>
      </c>
      <c r="G253" s="158"/>
      <c r="H253" s="110"/>
      <c r="I253" s="161"/>
      <c r="J253" s="91"/>
      <c r="K253" s="14"/>
      <c r="L253" s="21"/>
      <c r="M253" s="21"/>
      <c r="N253" s="107">
        <f t="shared" si="9"/>
        <v>0</v>
      </c>
      <c r="O253" s="174">
        <f t="shared" si="10"/>
        <v>0</v>
      </c>
    </row>
    <row r="254" spans="1:15" ht="15.75" customHeight="1" x14ac:dyDescent="0.3">
      <c r="A254" s="88">
        <v>45543</v>
      </c>
      <c r="C254" s="14"/>
      <c r="D254" s="36"/>
      <c r="E254" s="36"/>
      <c r="F254" s="21" t="s">
        <v>58</v>
      </c>
      <c r="G254" s="158"/>
      <c r="H254" s="110"/>
      <c r="I254" s="161"/>
      <c r="J254" s="91"/>
      <c r="K254" s="14"/>
      <c r="L254" s="21"/>
      <c r="M254" s="21"/>
      <c r="N254" s="107">
        <f t="shared" si="9"/>
        <v>0</v>
      </c>
      <c r="O254" s="174">
        <f t="shared" si="10"/>
        <v>0</v>
      </c>
    </row>
    <row r="255" spans="1:15" ht="15.75" customHeight="1" x14ac:dyDescent="0.3">
      <c r="A255" s="88">
        <v>45544</v>
      </c>
      <c r="C255" s="14"/>
      <c r="D255" s="36"/>
      <c r="E255" s="36"/>
      <c r="F255" s="21" t="s">
        <v>58</v>
      </c>
      <c r="G255" s="158"/>
      <c r="H255" s="110"/>
      <c r="I255" s="161"/>
      <c r="J255" s="91"/>
      <c r="K255" s="14"/>
      <c r="L255" s="21"/>
      <c r="M255" s="21"/>
      <c r="N255" s="107">
        <f t="shared" si="9"/>
        <v>0</v>
      </c>
      <c r="O255" s="174">
        <f t="shared" si="10"/>
        <v>0</v>
      </c>
    </row>
    <row r="256" spans="1:15" ht="15.75" customHeight="1" x14ac:dyDescent="0.3">
      <c r="A256" s="88">
        <v>45545</v>
      </c>
      <c r="C256" s="14"/>
      <c r="D256" s="36"/>
      <c r="E256" s="36"/>
      <c r="F256" s="21" t="s">
        <v>58</v>
      </c>
      <c r="G256" s="158"/>
      <c r="H256" s="110"/>
      <c r="I256" s="161"/>
      <c r="J256" s="91"/>
      <c r="K256" s="14"/>
      <c r="L256" s="21"/>
      <c r="M256" s="21"/>
      <c r="N256" s="107">
        <f t="shared" si="9"/>
        <v>0</v>
      </c>
      <c r="O256" s="174">
        <f t="shared" si="10"/>
        <v>0</v>
      </c>
    </row>
    <row r="257" spans="1:15" ht="15.75" customHeight="1" x14ac:dyDescent="0.3">
      <c r="A257" s="88">
        <v>45546</v>
      </c>
      <c r="C257" s="14"/>
      <c r="D257" s="36"/>
      <c r="E257" s="36"/>
      <c r="F257" s="21" t="s">
        <v>58</v>
      </c>
      <c r="G257" s="158"/>
      <c r="H257" s="110"/>
      <c r="I257" s="161"/>
      <c r="J257" s="91"/>
      <c r="K257" s="14"/>
      <c r="L257" s="21"/>
      <c r="M257" s="21"/>
      <c r="N257" s="107">
        <f t="shared" si="9"/>
        <v>0</v>
      </c>
      <c r="O257" s="174">
        <f t="shared" si="10"/>
        <v>0</v>
      </c>
    </row>
    <row r="258" spans="1:15" ht="15.75" customHeight="1" x14ac:dyDescent="0.3">
      <c r="A258" s="88">
        <v>45547</v>
      </c>
      <c r="C258" s="14"/>
      <c r="D258" s="36"/>
      <c r="E258" s="36"/>
      <c r="F258" s="21" t="s">
        <v>58</v>
      </c>
      <c r="G258" s="158"/>
      <c r="H258" s="110"/>
      <c r="I258" s="161"/>
      <c r="J258" s="91"/>
      <c r="K258" s="14"/>
      <c r="L258" s="21"/>
      <c r="M258" s="21"/>
      <c r="N258" s="107">
        <f t="shared" si="9"/>
        <v>0</v>
      </c>
      <c r="O258" s="174">
        <f t="shared" si="10"/>
        <v>0</v>
      </c>
    </row>
    <row r="259" spans="1:15" ht="15.75" customHeight="1" x14ac:dyDescent="0.3">
      <c r="A259" s="88">
        <v>45548</v>
      </c>
      <c r="C259" s="14"/>
      <c r="D259" s="36"/>
      <c r="E259" s="36"/>
      <c r="F259" s="21" t="s">
        <v>58</v>
      </c>
      <c r="G259" s="158"/>
      <c r="H259" s="110"/>
      <c r="I259" s="161"/>
      <c r="J259" s="91"/>
      <c r="K259" s="14"/>
      <c r="L259" s="21"/>
      <c r="M259" s="21"/>
      <c r="N259" s="107">
        <f t="shared" si="9"/>
        <v>0</v>
      </c>
      <c r="O259" s="174">
        <f t="shared" si="10"/>
        <v>0</v>
      </c>
    </row>
    <row r="260" spans="1:15" ht="15.75" customHeight="1" x14ac:dyDescent="0.3">
      <c r="A260" s="88">
        <v>45549</v>
      </c>
      <c r="C260" s="14"/>
      <c r="D260" s="36"/>
      <c r="E260" s="36"/>
      <c r="F260" s="21" t="s">
        <v>58</v>
      </c>
      <c r="G260" s="158"/>
      <c r="H260" s="110"/>
      <c r="I260" s="161"/>
      <c r="J260" s="91"/>
      <c r="K260" s="14"/>
      <c r="L260" s="21"/>
      <c r="M260" s="21"/>
      <c r="N260" s="107">
        <f t="shared" si="9"/>
        <v>0</v>
      </c>
      <c r="O260" s="174">
        <f t="shared" si="10"/>
        <v>0</v>
      </c>
    </row>
    <row r="261" spans="1:15" ht="15.75" customHeight="1" x14ac:dyDescent="0.3">
      <c r="A261" s="88">
        <v>45550</v>
      </c>
      <c r="C261" s="14"/>
      <c r="D261" s="36"/>
      <c r="E261" s="36"/>
      <c r="F261" s="21" t="s">
        <v>58</v>
      </c>
      <c r="G261" s="158"/>
      <c r="H261" s="110"/>
      <c r="I261" s="161"/>
      <c r="J261" s="91"/>
      <c r="K261" s="14"/>
      <c r="L261" s="21"/>
      <c r="M261" s="21"/>
      <c r="N261" s="107">
        <f t="shared" si="9"/>
        <v>0</v>
      </c>
      <c r="O261" s="174">
        <f t="shared" si="10"/>
        <v>0</v>
      </c>
    </row>
    <row r="262" spans="1:15" ht="15.75" customHeight="1" x14ac:dyDescent="0.3">
      <c r="A262" s="88">
        <v>45551</v>
      </c>
      <c r="C262" s="14"/>
      <c r="D262" s="36"/>
      <c r="E262" s="36"/>
      <c r="F262" s="21" t="s">
        <v>58</v>
      </c>
      <c r="G262" s="158"/>
      <c r="H262" s="110"/>
      <c r="I262" s="161"/>
      <c r="J262" s="91"/>
      <c r="K262" s="14"/>
      <c r="L262" s="21"/>
      <c r="M262" s="21"/>
      <c r="N262" s="107">
        <f t="shared" si="9"/>
        <v>0</v>
      </c>
      <c r="O262" s="174">
        <f t="shared" si="10"/>
        <v>0</v>
      </c>
    </row>
    <row r="263" spans="1:15" ht="15.75" customHeight="1" x14ac:dyDescent="0.3">
      <c r="A263" s="88">
        <v>45552</v>
      </c>
      <c r="C263" s="14"/>
      <c r="D263" s="36"/>
      <c r="E263" s="36"/>
      <c r="F263" s="21" t="s">
        <v>58</v>
      </c>
      <c r="G263" s="158"/>
      <c r="H263" s="110"/>
      <c r="I263" s="161"/>
      <c r="J263" s="91"/>
      <c r="K263" s="14"/>
      <c r="L263" s="21"/>
      <c r="M263" s="21"/>
      <c r="N263" s="107">
        <f t="shared" si="9"/>
        <v>0</v>
      </c>
      <c r="O263" s="174">
        <f t="shared" si="10"/>
        <v>0</v>
      </c>
    </row>
    <row r="264" spans="1:15" ht="15.75" customHeight="1" x14ac:dyDescent="0.3">
      <c r="A264" s="88">
        <v>45553</v>
      </c>
      <c r="C264" s="14"/>
      <c r="D264" s="36"/>
      <c r="E264" s="36"/>
      <c r="F264" s="21" t="s">
        <v>58</v>
      </c>
      <c r="G264" s="158"/>
      <c r="H264" s="110"/>
      <c r="I264" s="161"/>
      <c r="J264" s="91"/>
      <c r="K264" s="14"/>
      <c r="L264" s="21"/>
      <c r="M264" s="21"/>
      <c r="N264" s="107">
        <f t="shared" si="9"/>
        <v>0</v>
      </c>
      <c r="O264" s="174">
        <f t="shared" si="10"/>
        <v>0</v>
      </c>
    </row>
    <row r="265" spans="1:15" ht="15.75" customHeight="1" x14ac:dyDescent="0.3">
      <c r="A265" s="88">
        <v>45554</v>
      </c>
      <c r="C265" s="14"/>
      <c r="D265" s="36"/>
      <c r="E265" s="36"/>
      <c r="F265" s="21" t="s">
        <v>58</v>
      </c>
      <c r="G265" s="158"/>
      <c r="H265" s="110"/>
      <c r="I265" s="161"/>
      <c r="J265" s="91"/>
      <c r="K265" s="14"/>
      <c r="L265" s="21"/>
      <c r="M265" s="21"/>
      <c r="N265" s="107">
        <f t="shared" si="9"/>
        <v>0</v>
      </c>
      <c r="O265" s="174">
        <f t="shared" si="10"/>
        <v>0</v>
      </c>
    </row>
    <row r="266" spans="1:15" ht="15.75" customHeight="1" x14ac:dyDescent="0.3">
      <c r="A266" s="88">
        <v>45555</v>
      </c>
      <c r="C266" s="14"/>
      <c r="D266" s="36"/>
      <c r="E266" s="36"/>
      <c r="F266" s="21" t="s">
        <v>58</v>
      </c>
      <c r="G266" s="158"/>
      <c r="H266" s="110"/>
      <c r="I266" s="161"/>
      <c r="J266" s="91"/>
      <c r="K266" s="14"/>
      <c r="L266" s="21"/>
      <c r="M266" s="21"/>
      <c r="N266" s="107">
        <f t="shared" si="9"/>
        <v>0</v>
      </c>
      <c r="O266" s="174">
        <f t="shared" si="10"/>
        <v>0</v>
      </c>
    </row>
    <row r="267" spans="1:15" ht="15.75" customHeight="1" x14ac:dyDescent="0.3">
      <c r="A267" s="88">
        <v>45556</v>
      </c>
      <c r="C267" s="14"/>
      <c r="D267" s="36"/>
      <c r="E267" s="36"/>
      <c r="F267" s="21" t="s">
        <v>58</v>
      </c>
      <c r="G267" s="158"/>
      <c r="H267" s="110"/>
      <c r="I267" s="161"/>
      <c r="J267" s="91"/>
      <c r="K267" s="14"/>
      <c r="L267" s="21"/>
      <c r="M267" s="21"/>
      <c r="N267" s="107">
        <f t="shared" si="9"/>
        <v>0</v>
      </c>
      <c r="O267" s="174">
        <f t="shared" si="10"/>
        <v>0</v>
      </c>
    </row>
    <row r="268" spans="1:15" ht="15.75" customHeight="1" x14ac:dyDescent="0.3">
      <c r="A268" s="88">
        <v>45557</v>
      </c>
      <c r="C268" s="14"/>
      <c r="D268" s="36"/>
      <c r="E268" s="36"/>
      <c r="F268" s="21" t="s">
        <v>58</v>
      </c>
      <c r="G268" s="158"/>
      <c r="H268" s="110"/>
      <c r="I268" s="161"/>
      <c r="J268" s="91"/>
      <c r="K268" s="14"/>
      <c r="L268" s="21"/>
      <c r="M268" s="21"/>
      <c r="N268" s="107">
        <f t="shared" si="9"/>
        <v>0</v>
      </c>
      <c r="O268" s="174">
        <f t="shared" si="10"/>
        <v>0</v>
      </c>
    </row>
    <row r="269" spans="1:15" ht="15.75" customHeight="1" x14ac:dyDescent="0.3">
      <c r="A269" s="88">
        <v>45558</v>
      </c>
      <c r="C269" s="14"/>
      <c r="D269" s="36"/>
      <c r="E269" s="36"/>
      <c r="F269" s="21" t="s">
        <v>58</v>
      </c>
      <c r="G269" s="158"/>
      <c r="H269" s="110"/>
      <c r="I269" s="161"/>
      <c r="J269" s="91"/>
      <c r="K269" s="14"/>
      <c r="L269" s="21"/>
      <c r="M269" s="21"/>
      <c r="N269" s="107">
        <f t="shared" si="9"/>
        <v>0</v>
      </c>
      <c r="O269" s="174">
        <f t="shared" si="10"/>
        <v>0</v>
      </c>
    </row>
    <row r="270" spans="1:15" ht="15.75" customHeight="1" x14ac:dyDescent="0.3">
      <c r="A270" s="88">
        <v>45559</v>
      </c>
      <c r="C270" s="14"/>
      <c r="D270" s="36"/>
      <c r="E270" s="36"/>
      <c r="F270" s="21" t="s">
        <v>58</v>
      </c>
      <c r="G270" s="158"/>
      <c r="H270" s="110"/>
      <c r="I270" s="161"/>
      <c r="J270" s="91"/>
      <c r="K270" s="14"/>
      <c r="L270" s="21"/>
      <c r="M270" s="21"/>
      <c r="N270" s="107">
        <f t="shared" si="9"/>
        <v>0</v>
      </c>
      <c r="O270" s="174">
        <f t="shared" si="10"/>
        <v>0</v>
      </c>
    </row>
    <row r="271" spans="1:15" ht="15.75" customHeight="1" x14ac:dyDescent="0.3">
      <c r="A271" s="88">
        <v>45560</v>
      </c>
      <c r="C271" s="14"/>
      <c r="D271" s="36"/>
      <c r="E271" s="36"/>
      <c r="F271" s="21" t="s">
        <v>58</v>
      </c>
      <c r="G271" s="158"/>
      <c r="H271" s="110"/>
      <c r="I271" s="161"/>
      <c r="J271" s="91"/>
      <c r="K271" s="14"/>
      <c r="L271" s="21"/>
      <c r="M271" s="21"/>
      <c r="N271" s="107">
        <f t="shared" si="9"/>
        <v>0</v>
      </c>
      <c r="O271" s="174">
        <f t="shared" si="10"/>
        <v>0</v>
      </c>
    </row>
    <row r="272" spans="1:15" ht="15.75" customHeight="1" x14ac:dyDescent="0.3">
      <c r="A272" s="88">
        <v>45561</v>
      </c>
      <c r="C272" s="14"/>
      <c r="D272" s="36"/>
      <c r="E272" s="36"/>
      <c r="F272" s="21" t="s">
        <v>58</v>
      </c>
      <c r="G272" s="158"/>
      <c r="H272" s="110"/>
      <c r="I272" s="161"/>
      <c r="J272" s="91"/>
      <c r="K272" s="14"/>
      <c r="L272" s="21"/>
      <c r="M272" s="21"/>
      <c r="N272" s="107">
        <f t="shared" si="9"/>
        <v>0</v>
      </c>
      <c r="O272" s="174">
        <f t="shared" si="10"/>
        <v>0</v>
      </c>
    </row>
    <row r="273" spans="1:15" ht="15.75" customHeight="1" x14ac:dyDescent="0.3">
      <c r="A273" s="88">
        <v>45562</v>
      </c>
      <c r="C273" s="14"/>
      <c r="D273" s="36"/>
      <c r="E273" s="36"/>
      <c r="F273" s="21" t="s">
        <v>58</v>
      </c>
      <c r="G273" s="158"/>
      <c r="H273" s="110"/>
      <c r="I273" s="161"/>
      <c r="J273" s="91"/>
      <c r="K273" s="14"/>
      <c r="L273" s="21"/>
      <c r="M273" s="21"/>
      <c r="N273" s="107">
        <f t="shared" si="9"/>
        <v>0</v>
      </c>
      <c r="O273" s="174">
        <f t="shared" si="10"/>
        <v>0</v>
      </c>
    </row>
    <row r="274" spans="1:15" ht="15.75" customHeight="1" x14ac:dyDescent="0.3">
      <c r="A274" s="88">
        <v>45563</v>
      </c>
      <c r="C274" s="14"/>
      <c r="D274" s="36"/>
      <c r="E274" s="36"/>
      <c r="F274" s="21" t="s">
        <v>58</v>
      </c>
      <c r="G274" s="158"/>
      <c r="H274" s="110"/>
      <c r="I274" s="161"/>
      <c r="J274" s="91"/>
      <c r="K274" s="14"/>
      <c r="L274" s="21"/>
      <c r="M274" s="21"/>
      <c r="N274" s="107">
        <f t="shared" si="9"/>
        <v>0</v>
      </c>
      <c r="O274" s="174">
        <f t="shared" si="10"/>
        <v>0</v>
      </c>
    </row>
    <row r="275" spans="1:15" ht="15.75" customHeight="1" x14ac:dyDescent="0.3">
      <c r="A275" s="88">
        <v>45564</v>
      </c>
      <c r="C275" s="14"/>
      <c r="D275" s="36"/>
      <c r="E275" s="36"/>
      <c r="F275" s="21" t="s">
        <v>58</v>
      </c>
      <c r="G275" s="158"/>
      <c r="H275" s="110"/>
      <c r="I275" s="161"/>
      <c r="J275" s="91"/>
      <c r="K275" s="14"/>
      <c r="L275" s="21"/>
      <c r="M275" s="21"/>
      <c r="N275" s="107">
        <f t="shared" si="9"/>
        <v>0</v>
      </c>
      <c r="O275" s="174">
        <f t="shared" si="10"/>
        <v>0</v>
      </c>
    </row>
    <row r="276" spans="1:15" ht="17.399999999999999" customHeight="1" x14ac:dyDescent="0.3">
      <c r="A276" s="88">
        <v>45565</v>
      </c>
      <c r="C276" s="14" t="s">
        <v>57</v>
      </c>
      <c r="D276" s="36"/>
      <c r="E276" s="14" t="s">
        <v>57</v>
      </c>
      <c r="F276" s="21" t="s">
        <v>58</v>
      </c>
      <c r="G276" s="158"/>
      <c r="H276" s="110"/>
      <c r="I276" s="161"/>
      <c r="J276" s="91"/>
      <c r="K276" s="14"/>
      <c r="L276" s="21" t="s">
        <v>73</v>
      </c>
      <c r="M276" s="21" t="s">
        <v>73</v>
      </c>
      <c r="N276" s="107">
        <f t="shared" si="9"/>
        <v>0</v>
      </c>
      <c r="O276" s="174">
        <f t="shared" si="10"/>
        <v>0</v>
      </c>
    </row>
    <row r="277" spans="1:15" ht="15.75" customHeight="1" x14ac:dyDescent="0.3">
      <c r="A277" s="88">
        <v>45566</v>
      </c>
      <c r="C277" s="14" t="s">
        <v>57</v>
      </c>
      <c r="D277" s="36"/>
      <c r="E277" s="14" t="s">
        <v>57</v>
      </c>
      <c r="F277" s="21" t="s">
        <v>58</v>
      </c>
      <c r="G277" s="158"/>
      <c r="H277" s="110"/>
      <c r="I277" s="161"/>
      <c r="J277" s="91"/>
      <c r="K277" s="14"/>
      <c r="L277" s="21" t="s">
        <v>73</v>
      </c>
      <c r="M277" s="21" t="s">
        <v>73</v>
      </c>
      <c r="N277" s="107">
        <f t="shared" si="9"/>
        <v>0</v>
      </c>
      <c r="O277" s="174">
        <f t="shared" si="10"/>
        <v>0</v>
      </c>
    </row>
    <row r="278" spans="1:15" ht="15.75" customHeight="1" x14ac:dyDescent="0.3">
      <c r="A278" s="88">
        <v>45567</v>
      </c>
      <c r="C278" s="14" t="s">
        <v>57</v>
      </c>
      <c r="D278" s="36"/>
      <c r="E278" s="14" t="s">
        <v>57</v>
      </c>
      <c r="F278" s="21" t="s">
        <v>58</v>
      </c>
      <c r="G278" s="158"/>
      <c r="H278" s="110"/>
      <c r="I278" s="161"/>
      <c r="J278" s="91"/>
      <c r="K278" s="14"/>
      <c r="L278" s="21" t="s">
        <v>73</v>
      </c>
      <c r="M278" s="21" t="s">
        <v>73</v>
      </c>
      <c r="N278" s="107">
        <f t="shared" si="9"/>
        <v>0</v>
      </c>
      <c r="O278" s="174">
        <f t="shared" ref="O278:O309" si="11">SUM(K278,H278,G278,E278,D278,C278,B278,L278)</f>
        <v>0</v>
      </c>
    </row>
    <row r="279" spans="1:15" ht="15.75" customHeight="1" x14ac:dyDescent="0.3">
      <c r="A279" s="88">
        <v>45568</v>
      </c>
      <c r="C279" s="14" t="s">
        <v>57</v>
      </c>
      <c r="D279" s="36"/>
      <c r="E279" s="14" t="s">
        <v>57</v>
      </c>
      <c r="F279" s="21" t="s">
        <v>58</v>
      </c>
      <c r="G279" s="158"/>
      <c r="H279" s="110"/>
      <c r="I279" s="161"/>
      <c r="J279" s="91"/>
      <c r="K279" s="14"/>
      <c r="L279" s="21" t="s">
        <v>73</v>
      </c>
      <c r="M279" s="21" t="s">
        <v>73</v>
      </c>
      <c r="N279" s="107">
        <f t="shared" si="9"/>
        <v>0</v>
      </c>
      <c r="O279" s="174">
        <f t="shared" si="11"/>
        <v>0</v>
      </c>
    </row>
    <row r="280" spans="1:15" ht="15.75" customHeight="1" x14ac:dyDescent="0.3">
      <c r="A280" s="88">
        <v>45569</v>
      </c>
      <c r="C280" s="14" t="s">
        <v>57</v>
      </c>
      <c r="D280" s="36"/>
      <c r="E280" s="14" t="s">
        <v>57</v>
      </c>
      <c r="F280" s="21" t="s">
        <v>58</v>
      </c>
      <c r="G280" s="158"/>
      <c r="H280" s="110"/>
      <c r="I280" s="161"/>
      <c r="J280" s="91"/>
      <c r="K280" s="14"/>
      <c r="L280" s="21" t="s">
        <v>73</v>
      </c>
      <c r="M280" s="21" t="s">
        <v>73</v>
      </c>
      <c r="N280" s="107">
        <f t="shared" si="9"/>
        <v>0</v>
      </c>
      <c r="O280" s="174">
        <f t="shared" si="11"/>
        <v>0</v>
      </c>
    </row>
    <row r="281" spans="1:15" ht="15.75" customHeight="1" x14ac:dyDescent="0.3">
      <c r="A281" s="88">
        <v>45570</v>
      </c>
      <c r="C281" s="14" t="s">
        <v>57</v>
      </c>
      <c r="D281" s="36"/>
      <c r="E281" s="14" t="s">
        <v>57</v>
      </c>
      <c r="F281" s="21" t="s">
        <v>58</v>
      </c>
      <c r="G281" s="158"/>
      <c r="H281" s="110"/>
      <c r="I281" s="161"/>
      <c r="J281" s="91"/>
      <c r="K281" s="14"/>
      <c r="L281" s="21" t="s">
        <v>73</v>
      </c>
      <c r="M281" s="21" t="s">
        <v>73</v>
      </c>
      <c r="N281" s="107">
        <f t="shared" si="9"/>
        <v>0</v>
      </c>
      <c r="O281" s="174">
        <f t="shared" si="11"/>
        <v>0</v>
      </c>
    </row>
    <row r="282" spans="1:15" ht="15.75" customHeight="1" x14ac:dyDescent="0.3">
      <c r="A282" s="88">
        <v>45571</v>
      </c>
      <c r="C282" s="14" t="s">
        <v>57</v>
      </c>
      <c r="D282" s="36"/>
      <c r="E282" s="14" t="s">
        <v>57</v>
      </c>
      <c r="F282" s="21" t="s">
        <v>58</v>
      </c>
      <c r="G282" s="158"/>
      <c r="H282" s="110"/>
      <c r="I282" s="161"/>
      <c r="J282" s="91"/>
      <c r="K282" s="14"/>
      <c r="L282" s="21" t="s">
        <v>73</v>
      </c>
      <c r="M282" s="21" t="s">
        <v>73</v>
      </c>
      <c r="N282" s="107">
        <f t="shared" si="9"/>
        <v>0</v>
      </c>
      <c r="O282" s="174">
        <f t="shared" si="11"/>
        <v>0</v>
      </c>
    </row>
    <row r="283" spans="1:15" ht="15.75" customHeight="1" x14ac:dyDescent="0.3">
      <c r="A283" s="88">
        <v>45572</v>
      </c>
      <c r="C283" s="14" t="s">
        <v>57</v>
      </c>
      <c r="D283" s="36"/>
      <c r="E283" s="14" t="s">
        <v>57</v>
      </c>
      <c r="F283" s="21" t="s">
        <v>58</v>
      </c>
      <c r="G283" s="158"/>
      <c r="H283" s="110"/>
      <c r="I283" s="161"/>
      <c r="J283" s="91"/>
      <c r="K283" s="14"/>
      <c r="L283" s="21" t="s">
        <v>73</v>
      </c>
      <c r="M283" s="21" t="s">
        <v>73</v>
      </c>
      <c r="N283" s="107">
        <f t="shared" si="9"/>
        <v>0</v>
      </c>
      <c r="O283" s="174">
        <f t="shared" si="11"/>
        <v>0</v>
      </c>
    </row>
    <row r="284" spans="1:15" ht="15.75" customHeight="1" x14ac:dyDescent="0.3">
      <c r="A284" s="88">
        <v>45573</v>
      </c>
      <c r="C284" s="14" t="s">
        <v>57</v>
      </c>
      <c r="D284" s="36"/>
      <c r="E284" s="14" t="s">
        <v>57</v>
      </c>
      <c r="F284" s="21" t="s">
        <v>58</v>
      </c>
      <c r="G284" s="158"/>
      <c r="H284" s="110"/>
      <c r="I284" s="161"/>
      <c r="J284" s="91"/>
      <c r="K284" s="14"/>
      <c r="L284" s="21" t="s">
        <v>73</v>
      </c>
      <c r="M284" s="21" t="s">
        <v>73</v>
      </c>
      <c r="N284" s="107">
        <f t="shared" si="9"/>
        <v>0</v>
      </c>
      <c r="O284" s="174">
        <f t="shared" si="11"/>
        <v>0</v>
      </c>
    </row>
    <row r="285" spans="1:15" ht="15.75" customHeight="1" x14ac:dyDescent="0.3">
      <c r="A285" s="88">
        <v>45574</v>
      </c>
      <c r="C285" s="14" t="s">
        <v>57</v>
      </c>
      <c r="D285" s="36"/>
      <c r="E285" s="14" t="s">
        <v>57</v>
      </c>
      <c r="F285" s="21" t="s">
        <v>58</v>
      </c>
      <c r="G285" s="158"/>
      <c r="H285" s="110"/>
      <c r="I285" s="161"/>
      <c r="J285" s="91"/>
      <c r="K285" s="14"/>
      <c r="L285" s="21" t="s">
        <v>73</v>
      </c>
      <c r="M285" s="21" t="s">
        <v>73</v>
      </c>
      <c r="N285" s="107">
        <f t="shared" si="9"/>
        <v>0</v>
      </c>
      <c r="O285" s="174">
        <f t="shared" si="11"/>
        <v>0</v>
      </c>
    </row>
    <row r="286" spans="1:15" ht="15.75" customHeight="1" x14ac:dyDescent="0.3">
      <c r="A286" s="88">
        <v>45575</v>
      </c>
      <c r="C286" s="14" t="s">
        <v>57</v>
      </c>
      <c r="D286" s="36"/>
      <c r="E286" s="14" t="s">
        <v>57</v>
      </c>
      <c r="F286" s="21" t="s">
        <v>58</v>
      </c>
      <c r="G286" s="158"/>
      <c r="H286" s="110"/>
      <c r="I286" s="161"/>
      <c r="J286" s="91"/>
      <c r="K286" s="14"/>
      <c r="L286" s="21" t="s">
        <v>73</v>
      </c>
      <c r="M286" s="21" t="s">
        <v>73</v>
      </c>
      <c r="N286" s="107">
        <f t="shared" si="9"/>
        <v>0</v>
      </c>
      <c r="O286" s="174">
        <f t="shared" si="11"/>
        <v>0</v>
      </c>
    </row>
    <row r="287" spans="1:15" ht="15.75" customHeight="1" x14ac:dyDescent="0.3">
      <c r="A287" s="88">
        <v>45576</v>
      </c>
      <c r="C287" s="14" t="s">
        <v>57</v>
      </c>
      <c r="D287" s="36"/>
      <c r="E287" s="14" t="s">
        <v>57</v>
      </c>
      <c r="F287" s="21" t="s">
        <v>58</v>
      </c>
      <c r="G287" s="158"/>
      <c r="H287" s="110"/>
      <c r="I287" s="161"/>
      <c r="J287" s="91"/>
      <c r="K287" s="14"/>
      <c r="L287" s="21" t="s">
        <v>73</v>
      </c>
      <c r="M287" s="21" t="s">
        <v>73</v>
      </c>
      <c r="N287" s="107">
        <f t="shared" si="9"/>
        <v>0</v>
      </c>
      <c r="O287" s="174">
        <f t="shared" si="11"/>
        <v>0</v>
      </c>
    </row>
    <row r="288" spans="1:15" ht="15.75" customHeight="1" x14ac:dyDescent="0.3">
      <c r="A288" s="88">
        <v>45577</v>
      </c>
      <c r="C288" s="14" t="s">
        <v>57</v>
      </c>
      <c r="D288" s="36"/>
      <c r="E288" s="14" t="s">
        <v>57</v>
      </c>
      <c r="F288" s="21" t="s">
        <v>58</v>
      </c>
      <c r="G288" s="158"/>
      <c r="H288" s="110"/>
      <c r="I288" s="161"/>
      <c r="J288" s="91"/>
      <c r="K288" s="14"/>
      <c r="L288" s="21" t="s">
        <v>73</v>
      </c>
      <c r="M288" s="21" t="s">
        <v>73</v>
      </c>
      <c r="N288" s="107">
        <f t="shared" si="9"/>
        <v>0</v>
      </c>
      <c r="O288" s="174">
        <f t="shared" si="11"/>
        <v>0</v>
      </c>
    </row>
    <row r="289" spans="1:15" ht="15.75" customHeight="1" x14ac:dyDescent="0.3">
      <c r="A289" s="88">
        <v>45578</v>
      </c>
      <c r="C289" s="14" t="s">
        <v>57</v>
      </c>
      <c r="D289" s="36"/>
      <c r="E289" s="14" t="s">
        <v>57</v>
      </c>
      <c r="F289" s="21" t="s">
        <v>58</v>
      </c>
      <c r="G289" s="158"/>
      <c r="H289" s="110"/>
      <c r="I289" s="161"/>
      <c r="J289" s="91"/>
      <c r="K289" s="14"/>
      <c r="L289" s="21" t="s">
        <v>73</v>
      </c>
      <c r="M289" s="21" t="s">
        <v>73</v>
      </c>
      <c r="N289" s="107">
        <f t="shared" si="9"/>
        <v>0</v>
      </c>
      <c r="O289" s="174">
        <f t="shared" si="11"/>
        <v>0</v>
      </c>
    </row>
    <row r="290" spans="1:15" ht="15.75" customHeight="1" x14ac:dyDescent="0.3">
      <c r="A290" s="88">
        <v>45579</v>
      </c>
      <c r="C290" s="14" t="s">
        <v>57</v>
      </c>
      <c r="D290" s="36"/>
      <c r="E290" s="14" t="s">
        <v>57</v>
      </c>
      <c r="F290" s="21" t="s">
        <v>58</v>
      </c>
      <c r="G290" s="158"/>
      <c r="H290" s="110"/>
      <c r="I290" s="161"/>
      <c r="J290" s="91"/>
      <c r="K290" s="14"/>
      <c r="L290" s="21" t="s">
        <v>73</v>
      </c>
      <c r="M290" s="21" t="s">
        <v>73</v>
      </c>
      <c r="N290" s="107">
        <f t="shared" si="9"/>
        <v>0</v>
      </c>
      <c r="O290" s="174">
        <f t="shared" si="11"/>
        <v>0</v>
      </c>
    </row>
    <row r="291" spans="1:15" ht="15.75" customHeight="1" x14ac:dyDescent="0.3">
      <c r="A291" s="88">
        <v>45580</v>
      </c>
      <c r="C291" s="14" t="s">
        <v>57</v>
      </c>
      <c r="D291" s="36"/>
      <c r="E291" s="14" t="s">
        <v>57</v>
      </c>
      <c r="F291" s="21" t="s">
        <v>58</v>
      </c>
      <c r="G291" s="158"/>
      <c r="H291" s="110"/>
      <c r="I291" s="161"/>
      <c r="J291" s="91"/>
      <c r="K291" s="14"/>
      <c r="L291" s="21" t="s">
        <v>73</v>
      </c>
      <c r="M291" s="21" t="s">
        <v>73</v>
      </c>
      <c r="N291" s="107">
        <f t="shared" si="9"/>
        <v>0</v>
      </c>
      <c r="O291" s="174">
        <f t="shared" si="11"/>
        <v>0</v>
      </c>
    </row>
    <row r="292" spans="1:15" ht="15.75" customHeight="1" x14ac:dyDescent="0.3">
      <c r="A292" s="88">
        <v>45581</v>
      </c>
      <c r="C292" s="14" t="s">
        <v>57</v>
      </c>
      <c r="D292" s="36"/>
      <c r="E292" s="14" t="s">
        <v>57</v>
      </c>
      <c r="F292" s="21" t="s">
        <v>58</v>
      </c>
      <c r="G292" s="158"/>
      <c r="H292" s="110"/>
      <c r="I292" s="161"/>
      <c r="J292" s="91"/>
      <c r="K292" s="14"/>
      <c r="L292" s="21" t="s">
        <v>73</v>
      </c>
      <c r="M292" s="21" t="s">
        <v>73</v>
      </c>
      <c r="N292" s="107">
        <f t="shared" si="9"/>
        <v>0</v>
      </c>
      <c r="O292" s="174">
        <f t="shared" si="11"/>
        <v>0</v>
      </c>
    </row>
    <row r="293" spans="1:15" ht="15.75" customHeight="1" x14ac:dyDescent="0.3">
      <c r="A293" s="88">
        <v>45582</v>
      </c>
      <c r="C293" s="14" t="s">
        <v>57</v>
      </c>
      <c r="D293" s="36"/>
      <c r="E293" s="14" t="s">
        <v>57</v>
      </c>
      <c r="F293" s="21" t="s">
        <v>58</v>
      </c>
      <c r="G293" s="158"/>
      <c r="H293" s="110"/>
      <c r="I293" s="161"/>
      <c r="J293" s="91"/>
      <c r="K293" s="14"/>
      <c r="L293" s="21" t="s">
        <v>73</v>
      </c>
      <c r="M293" s="21" t="s">
        <v>73</v>
      </c>
      <c r="N293" s="107">
        <f t="shared" si="9"/>
        <v>0</v>
      </c>
      <c r="O293" s="174">
        <f t="shared" si="11"/>
        <v>0</v>
      </c>
    </row>
    <row r="294" spans="1:15" ht="15.75" customHeight="1" x14ac:dyDescent="0.3">
      <c r="A294" s="88">
        <v>45583</v>
      </c>
      <c r="C294" s="14" t="s">
        <v>57</v>
      </c>
      <c r="D294" s="36"/>
      <c r="E294" s="14" t="s">
        <v>57</v>
      </c>
      <c r="F294" s="21" t="s">
        <v>58</v>
      </c>
      <c r="G294" s="158"/>
      <c r="H294" s="110"/>
      <c r="I294" s="161"/>
      <c r="J294" s="91"/>
      <c r="K294" s="14"/>
      <c r="L294" s="21" t="s">
        <v>73</v>
      </c>
      <c r="M294" s="21" t="s">
        <v>73</v>
      </c>
      <c r="N294" s="107">
        <f t="shared" si="9"/>
        <v>0</v>
      </c>
      <c r="O294" s="174">
        <f t="shared" si="11"/>
        <v>0</v>
      </c>
    </row>
    <row r="295" spans="1:15" ht="15.75" customHeight="1" x14ac:dyDescent="0.3">
      <c r="A295" s="88">
        <v>45584</v>
      </c>
      <c r="C295" s="14" t="s">
        <v>57</v>
      </c>
      <c r="D295" s="36"/>
      <c r="E295" s="14" t="s">
        <v>57</v>
      </c>
      <c r="F295" s="21" t="s">
        <v>58</v>
      </c>
      <c r="G295" s="158"/>
      <c r="H295" s="110"/>
      <c r="I295" s="161"/>
      <c r="J295" s="91"/>
      <c r="K295" s="14"/>
      <c r="L295" s="21" t="s">
        <v>73</v>
      </c>
      <c r="M295" s="21" t="s">
        <v>73</v>
      </c>
      <c r="N295" s="107">
        <f t="shared" si="9"/>
        <v>0</v>
      </c>
      <c r="O295" s="174">
        <f t="shared" si="11"/>
        <v>0</v>
      </c>
    </row>
    <row r="296" spans="1:15" ht="15.75" customHeight="1" x14ac:dyDescent="0.3">
      <c r="A296" s="88">
        <v>45585</v>
      </c>
      <c r="C296" s="14" t="s">
        <v>57</v>
      </c>
      <c r="D296" s="36"/>
      <c r="E296" s="14" t="s">
        <v>57</v>
      </c>
      <c r="F296" s="21" t="s">
        <v>58</v>
      </c>
      <c r="G296" s="158"/>
      <c r="H296" s="110"/>
      <c r="I296" s="161"/>
      <c r="J296" s="91"/>
      <c r="K296" s="14"/>
      <c r="L296" s="21" t="s">
        <v>73</v>
      </c>
      <c r="M296" s="21" t="s">
        <v>73</v>
      </c>
      <c r="N296" s="107">
        <f t="shared" si="9"/>
        <v>0</v>
      </c>
      <c r="O296" s="174">
        <f t="shared" si="11"/>
        <v>0</v>
      </c>
    </row>
    <row r="297" spans="1:15" ht="15.75" customHeight="1" x14ac:dyDescent="0.3">
      <c r="A297" s="88">
        <v>45586</v>
      </c>
      <c r="C297" s="14" t="s">
        <v>57</v>
      </c>
      <c r="D297" s="36"/>
      <c r="E297" s="14" t="s">
        <v>57</v>
      </c>
      <c r="F297" s="21" t="s">
        <v>58</v>
      </c>
      <c r="G297" s="158"/>
      <c r="H297" s="110"/>
      <c r="I297" s="161"/>
      <c r="J297" s="91"/>
      <c r="K297" s="14"/>
      <c r="L297" s="21" t="s">
        <v>73</v>
      </c>
      <c r="M297" s="21" t="s">
        <v>73</v>
      </c>
      <c r="N297" s="107">
        <f t="shared" si="9"/>
        <v>0</v>
      </c>
      <c r="O297" s="174">
        <f t="shared" si="11"/>
        <v>0</v>
      </c>
    </row>
    <row r="298" spans="1:15" ht="15.75" customHeight="1" x14ac:dyDescent="0.3">
      <c r="A298" s="88">
        <v>45587</v>
      </c>
      <c r="C298" s="14" t="s">
        <v>57</v>
      </c>
      <c r="D298" s="36"/>
      <c r="E298" s="14" t="s">
        <v>57</v>
      </c>
      <c r="F298" s="21" t="s">
        <v>58</v>
      </c>
      <c r="G298" s="158"/>
      <c r="H298" s="110"/>
      <c r="I298" s="161"/>
      <c r="J298" s="91"/>
      <c r="K298" s="14"/>
      <c r="L298" s="21" t="s">
        <v>73</v>
      </c>
      <c r="M298" s="21" t="s">
        <v>73</v>
      </c>
      <c r="N298" s="107">
        <f t="shared" ref="N298:N361" si="12">SUM(B298:F298,G298,H298,I298,L298,M298)</f>
        <v>0</v>
      </c>
      <c r="O298" s="174">
        <f t="shared" si="11"/>
        <v>0</v>
      </c>
    </row>
    <row r="299" spans="1:15" ht="15.75" customHeight="1" x14ac:dyDescent="0.3">
      <c r="A299" s="88">
        <v>45588</v>
      </c>
      <c r="C299" s="14" t="s">
        <v>57</v>
      </c>
      <c r="D299" s="36"/>
      <c r="E299" s="14" t="s">
        <v>57</v>
      </c>
      <c r="F299" s="21" t="s">
        <v>58</v>
      </c>
      <c r="G299" s="158"/>
      <c r="H299" s="110"/>
      <c r="I299" s="161"/>
      <c r="J299" s="91"/>
      <c r="K299" s="14"/>
      <c r="L299" s="21" t="s">
        <v>73</v>
      </c>
      <c r="M299" s="21" t="s">
        <v>73</v>
      </c>
      <c r="N299" s="107">
        <f t="shared" si="12"/>
        <v>0</v>
      </c>
      <c r="O299" s="174">
        <f t="shared" si="11"/>
        <v>0</v>
      </c>
    </row>
    <row r="300" spans="1:15" ht="15.75" customHeight="1" x14ac:dyDescent="0.3">
      <c r="A300" s="88">
        <v>45589</v>
      </c>
      <c r="C300" s="14" t="s">
        <v>57</v>
      </c>
      <c r="D300" s="36"/>
      <c r="E300" s="14" t="s">
        <v>57</v>
      </c>
      <c r="F300" s="21" t="s">
        <v>58</v>
      </c>
      <c r="G300" s="158"/>
      <c r="H300" s="110"/>
      <c r="I300" s="161"/>
      <c r="J300" s="91"/>
      <c r="K300" s="14"/>
      <c r="L300" s="21" t="s">
        <v>73</v>
      </c>
      <c r="M300" s="21" t="s">
        <v>73</v>
      </c>
      <c r="N300" s="107">
        <f t="shared" si="12"/>
        <v>0</v>
      </c>
      <c r="O300" s="174">
        <f t="shared" si="11"/>
        <v>0</v>
      </c>
    </row>
    <row r="301" spans="1:15" ht="15.75" customHeight="1" x14ac:dyDescent="0.3">
      <c r="A301" s="88">
        <v>45590</v>
      </c>
      <c r="C301" s="14" t="s">
        <v>57</v>
      </c>
      <c r="D301" s="36"/>
      <c r="E301" s="14" t="s">
        <v>57</v>
      </c>
      <c r="F301" s="21" t="s">
        <v>58</v>
      </c>
      <c r="G301" s="158"/>
      <c r="H301" s="110"/>
      <c r="I301" s="161"/>
      <c r="J301" s="91"/>
      <c r="K301" s="14"/>
      <c r="L301" s="21" t="s">
        <v>73</v>
      </c>
      <c r="M301" s="21" t="s">
        <v>73</v>
      </c>
      <c r="N301" s="107">
        <f t="shared" si="12"/>
        <v>0</v>
      </c>
      <c r="O301" s="174">
        <f t="shared" si="11"/>
        <v>0</v>
      </c>
    </row>
    <row r="302" spans="1:15" ht="15.75" customHeight="1" x14ac:dyDescent="0.3">
      <c r="A302" s="88">
        <v>45591</v>
      </c>
      <c r="C302" s="14" t="s">
        <v>57</v>
      </c>
      <c r="D302" s="36"/>
      <c r="E302" s="14" t="s">
        <v>57</v>
      </c>
      <c r="F302" s="21" t="s">
        <v>58</v>
      </c>
      <c r="G302" s="158"/>
      <c r="H302" s="110"/>
      <c r="I302" s="161"/>
      <c r="J302" s="91"/>
      <c r="K302" s="14"/>
      <c r="L302" s="21" t="s">
        <v>73</v>
      </c>
      <c r="M302" s="21" t="s">
        <v>73</v>
      </c>
      <c r="N302" s="107">
        <f t="shared" si="12"/>
        <v>0</v>
      </c>
      <c r="O302" s="174">
        <f t="shared" si="11"/>
        <v>0</v>
      </c>
    </row>
    <row r="303" spans="1:15" ht="15.75" customHeight="1" x14ac:dyDescent="0.3">
      <c r="A303" s="88">
        <v>45592</v>
      </c>
      <c r="C303" s="14" t="s">
        <v>57</v>
      </c>
      <c r="D303" s="36"/>
      <c r="E303" s="14" t="s">
        <v>57</v>
      </c>
      <c r="F303" s="21" t="s">
        <v>58</v>
      </c>
      <c r="G303" s="158"/>
      <c r="H303" s="110"/>
      <c r="I303" s="161"/>
      <c r="J303" s="91"/>
      <c r="K303" s="14"/>
      <c r="L303" s="21" t="s">
        <v>73</v>
      </c>
      <c r="M303" s="21" t="s">
        <v>73</v>
      </c>
      <c r="N303" s="107">
        <f t="shared" si="12"/>
        <v>0</v>
      </c>
      <c r="O303" s="174">
        <f t="shared" si="11"/>
        <v>0</v>
      </c>
    </row>
    <row r="304" spans="1:15" ht="15.75" customHeight="1" x14ac:dyDescent="0.3">
      <c r="A304" s="88">
        <v>45593</v>
      </c>
      <c r="C304" s="14" t="s">
        <v>57</v>
      </c>
      <c r="D304" s="36"/>
      <c r="E304" s="14" t="s">
        <v>57</v>
      </c>
      <c r="F304" s="21" t="s">
        <v>58</v>
      </c>
      <c r="G304" s="158"/>
      <c r="H304" s="110"/>
      <c r="I304" s="161"/>
      <c r="J304" s="91"/>
      <c r="K304" s="14"/>
      <c r="L304" s="21" t="s">
        <v>73</v>
      </c>
      <c r="M304" s="21" t="s">
        <v>73</v>
      </c>
      <c r="N304" s="107">
        <f t="shared" si="12"/>
        <v>0</v>
      </c>
      <c r="O304" s="174">
        <f t="shared" si="11"/>
        <v>0</v>
      </c>
    </row>
    <row r="305" spans="1:15" ht="15.75" customHeight="1" x14ac:dyDescent="0.3">
      <c r="A305" s="88">
        <v>45594</v>
      </c>
      <c r="C305" s="14" t="s">
        <v>57</v>
      </c>
      <c r="D305" s="36"/>
      <c r="E305" s="14" t="s">
        <v>57</v>
      </c>
      <c r="F305" s="21" t="s">
        <v>58</v>
      </c>
      <c r="G305" s="158"/>
      <c r="H305" s="110"/>
      <c r="I305" s="161"/>
      <c r="J305" s="91"/>
      <c r="K305" s="14"/>
      <c r="L305" s="21" t="s">
        <v>73</v>
      </c>
      <c r="M305" s="21" t="s">
        <v>73</v>
      </c>
      <c r="N305" s="107">
        <f t="shared" si="12"/>
        <v>0</v>
      </c>
      <c r="O305" s="174">
        <f t="shared" si="11"/>
        <v>0</v>
      </c>
    </row>
    <row r="306" spans="1:15" ht="15.75" customHeight="1" x14ac:dyDescent="0.3">
      <c r="A306" s="88">
        <v>45595</v>
      </c>
      <c r="C306" s="14" t="s">
        <v>57</v>
      </c>
      <c r="D306" s="36"/>
      <c r="E306" s="14" t="s">
        <v>57</v>
      </c>
      <c r="F306" s="21" t="s">
        <v>58</v>
      </c>
      <c r="G306" s="158"/>
      <c r="H306" s="110"/>
      <c r="I306" s="161"/>
      <c r="J306" s="91"/>
      <c r="K306" s="14"/>
      <c r="L306" s="21" t="s">
        <v>73</v>
      </c>
      <c r="M306" s="21" t="s">
        <v>73</v>
      </c>
      <c r="N306" s="107">
        <f t="shared" si="12"/>
        <v>0</v>
      </c>
      <c r="O306" s="174">
        <f t="shared" si="11"/>
        <v>0</v>
      </c>
    </row>
    <row r="307" spans="1:15" ht="15.75" customHeight="1" x14ac:dyDescent="0.3">
      <c r="A307" s="88">
        <v>45596</v>
      </c>
      <c r="C307" s="14" t="s">
        <v>57</v>
      </c>
      <c r="D307" s="36"/>
      <c r="E307" s="14" t="s">
        <v>57</v>
      </c>
      <c r="F307" s="21" t="s">
        <v>58</v>
      </c>
      <c r="G307" s="14"/>
      <c r="H307" s="14"/>
      <c r="I307" s="162"/>
      <c r="J307" s="103"/>
      <c r="K307" s="103"/>
      <c r="L307" s="21" t="s">
        <v>73</v>
      </c>
      <c r="M307" s="21" t="s">
        <v>73</v>
      </c>
      <c r="N307" s="107">
        <f t="shared" si="12"/>
        <v>0</v>
      </c>
      <c r="O307" s="174">
        <f t="shared" si="11"/>
        <v>0</v>
      </c>
    </row>
    <row r="308" spans="1:15" ht="15.75" customHeight="1" x14ac:dyDescent="0.3">
      <c r="A308" s="88">
        <v>45597</v>
      </c>
      <c r="C308" s="14" t="s">
        <v>57</v>
      </c>
      <c r="D308" s="36"/>
      <c r="E308" s="14" t="s">
        <v>57</v>
      </c>
      <c r="F308" s="21" t="s">
        <v>58</v>
      </c>
      <c r="G308" s="14" t="s">
        <v>13</v>
      </c>
      <c r="H308" s="14" t="s">
        <v>13</v>
      </c>
      <c r="I308" s="162" t="s">
        <v>13</v>
      </c>
      <c r="J308" s="103"/>
      <c r="K308" s="103"/>
      <c r="L308" s="21" t="s">
        <v>73</v>
      </c>
      <c r="M308" s="21" t="s">
        <v>73</v>
      </c>
      <c r="N308" s="107">
        <f t="shared" si="12"/>
        <v>0</v>
      </c>
      <c r="O308" s="174">
        <f t="shared" si="11"/>
        <v>0</v>
      </c>
    </row>
    <row r="309" spans="1:15" ht="15.75" customHeight="1" x14ac:dyDescent="0.3">
      <c r="A309" s="88">
        <v>45598</v>
      </c>
      <c r="C309" s="14" t="s">
        <v>57</v>
      </c>
      <c r="D309" s="36"/>
      <c r="E309" s="14" t="s">
        <v>57</v>
      </c>
      <c r="F309" s="21" t="s">
        <v>58</v>
      </c>
      <c r="G309" s="14" t="s">
        <v>13</v>
      </c>
      <c r="H309" s="14" t="s">
        <v>13</v>
      </c>
      <c r="I309" s="162" t="s">
        <v>13</v>
      </c>
      <c r="J309" s="103"/>
      <c r="K309" s="103"/>
      <c r="L309" s="21" t="s">
        <v>73</v>
      </c>
      <c r="M309" s="21" t="s">
        <v>73</v>
      </c>
      <c r="N309" s="107">
        <f t="shared" si="12"/>
        <v>0</v>
      </c>
      <c r="O309" s="174">
        <f t="shared" si="11"/>
        <v>0</v>
      </c>
    </row>
    <row r="310" spans="1:15" ht="15.75" customHeight="1" x14ac:dyDescent="0.3">
      <c r="A310" s="88">
        <v>45599</v>
      </c>
      <c r="C310" s="14" t="s">
        <v>57</v>
      </c>
      <c r="D310" s="36"/>
      <c r="E310" s="14" t="s">
        <v>57</v>
      </c>
      <c r="F310" s="21" t="s">
        <v>58</v>
      </c>
      <c r="G310" s="14" t="s">
        <v>13</v>
      </c>
      <c r="H310" s="14" t="s">
        <v>13</v>
      </c>
      <c r="I310" s="110" t="s">
        <v>13</v>
      </c>
      <c r="J310" s="14"/>
      <c r="K310" s="14"/>
      <c r="L310" s="21" t="s">
        <v>73</v>
      </c>
      <c r="M310" s="21" t="s">
        <v>73</v>
      </c>
      <c r="N310" s="107">
        <f t="shared" si="12"/>
        <v>0</v>
      </c>
      <c r="O310" s="174">
        <f t="shared" ref="O310:O341" si="13">SUM(K310,H310,G310,E310,D310,C310,B310,L310)</f>
        <v>0</v>
      </c>
    </row>
    <row r="311" spans="1:15" ht="15.75" customHeight="1" x14ac:dyDescent="0.3">
      <c r="A311" s="88">
        <v>45600</v>
      </c>
      <c r="C311" s="14" t="s">
        <v>57</v>
      </c>
      <c r="D311" s="36"/>
      <c r="E311" s="14" t="s">
        <v>57</v>
      </c>
      <c r="F311" s="21" t="s">
        <v>58</v>
      </c>
      <c r="G311" s="14" t="s">
        <v>13</v>
      </c>
      <c r="H311" s="14" t="s">
        <v>13</v>
      </c>
      <c r="I311" s="110" t="s">
        <v>13</v>
      </c>
      <c r="J311" s="14"/>
      <c r="K311" s="14"/>
      <c r="L311" s="21" t="s">
        <v>73</v>
      </c>
      <c r="M311" s="21" t="s">
        <v>73</v>
      </c>
      <c r="N311" s="107">
        <f t="shared" si="12"/>
        <v>0</v>
      </c>
      <c r="O311" s="174">
        <f t="shared" si="13"/>
        <v>0</v>
      </c>
    </row>
    <row r="312" spans="1:15" ht="15.75" customHeight="1" x14ac:dyDescent="0.3">
      <c r="A312" s="88">
        <v>45601</v>
      </c>
      <c r="C312" s="14" t="s">
        <v>57</v>
      </c>
      <c r="D312" s="36"/>
      <c r="E312" s="14" t="s">
        <v>57</v>
      </c>
      <c r="F312" s="21" t="s">
        <v>58</v>
      </c>
      <c r="G312" s="14" t="s">
        <v>13</v>
      </c>
      <c r="H312" s="14" t="s">
        <v>13</v>
      </c>
      <c r="I312" s="110" t="s">
        <v>13</v>
      </c>
      <c r="J312" s="14"/>
      <c r="K312" s="14"/>
      <c r="L312" s="21" t="s">
        <v>73</v>
      </c>
      <c r="M312" s="21" t="s">
        <v>73</v>
      </c>
      <c r="N312" s="107">
        <f t="shared" si="12"/>
        <v>0</v>
      </c>
      <c r="O312" s="174">
        <f t="shared" si="13"/>
        <v>0</v>
      </c>
    </row>
    <row r="313" spans="1:15" ht="15.75" customHeight="1" x14ac:dyDescent="0.3">
      <c r="A313" s="88">
        <v>45602</v>
      </c>
      <c r="C313" s="14" t="s">
        <v>57</v>
      </c>
      <c r="D313" s="36"/>
      <c r="E313" s="14" t="s">
        <v>57</v>
      </c>
      <c r="F313" s="21" t="s">
        <v>58</v>
      </c>
      <c r="G313" s="14" t="s">
        <v>13</v>
      </c>
      <c r="H313" s="14" t="s">
        <v>13</v>
      </c>
      <c r="I313" s="110" t="s">
        <v>13</v>
      </c>
      <c r="J313" s="14"/>
      <c r="K313" s="14"/>
      <c r="L313" s="21" t="s">
        <v>73</v>
      </c>
      <c r="M313" s="21" t="s">
        <v>73</v>
      </c>
      <c r="N313" s="107">
        <f t="shared" si="12"/>
        <v>0</v>
      </c>
      <c r="O313" s="174">
        <f t="shared" si="13"/>
        <v>0</v>
      </c>
    </row>
    <row r="314" spans="1:15" ht="15.75" customHeight="1" x14ac:dyDescent="0.3">
      <c r="A314" s="88">
        <v>45603</v>
      </c>
      <c r="C314" s="14" t="s">
        <v>57</v>
      </c>
      <c r="D314" s="36"/>
      <c r="E314" s="14" t="s">
        <v>57</v>
      </c>
      <c r="F314" s="21" t="s">
        <v>58</v>
      </c>
      <c r="G314" s="14" t="s">
        <v>13</v>
      </c>
      <c r="H314" s="14" t="s">
        <v>13</v>
      </c>
      <c r="I314" s="110" t="s">
        <v>13</v>
      </c>
      <c r="J314" s="14"/>
      <c r="K314" s="14"/>
      <c r="L314" s="21" t="s">
        <v>73</v>
      </c>
      <c r="M314" s="21" t="s">
        <v>73</v>
      </c>
      <c r="N314" s="107">
        <f t="shared" si="12"/>
        <v>0</v>
      </c>
      <c r="O314" s="174">
        <f t="shared" si="13"/>
        <v>0</v>
      </c>
    </row>
    <row r="315" spans="1:15" ht="15.75" customHeight="1" x14ac:dyDescent="0.3">
      <c r="A315" s="88">
        <v>45604</v>
      </c>
      <c r="C315" s="14" t="s">
        <v>57</v>
      </c>
      <c r="D315" s="36"/>
      <c r="E315" s="14" t="s">
        <v>57</v>
      </c>
      <c r="F315" s="21" t="s">
        <v>58</v>
      </c>
      <c r="G315" s="14" t="s">
        <v>13</v>
      </c>
      <c r="H315" s="14" t="s">
        <v>13</v>
      </c>
      <c r="I315" s="110" t="s">
        <v>13</v>
      </c>
      <c r="J315" s="14"/>
      <c r="K315" s="14"/>
      <c r="L315" s="21" t="s">
        <v>73</v>
      </c>
      <c r="M315" s="21" t="s">
        <v>73</v>
      </c>
      <c r="N315" s="107">
        <f t="shared" si="12"/>
        <v>0</v>
      </c>
      <c r="O315" s="174">
        <f t="shared" si="13"/>
        <v>0</v>
      </c>
    </row>
    <row r="316" spans="1:15" ht="15.75" customHeight="1" x14ac:dyDescent="0.3">
      <c r="A316" s="88">
        <v>45605</v>
      </c>
      <c r="C316" s="14" t="s">
        <v>57</v>
      </c>
      <c r="D316" s="36"/>
      <c r="E316" s="14" t="s">
        <v>57</v>
      </c>
      <c r="F316" s="21" t="s">
        <v>58</v>
      </c>
      <c r="G316" s="14" t="s">
        <v>13</v>
      </c>
      <c r="H316" s="14" t="s">
        <v>13</v>
      </c>
      <c r="I316" s="110" t="s">
        <v>13</v>
      </c>
      <c r="J316" s="14"/>
      <c r="K316" s="14"/>
      <c r="L316" s="21" t="s">
        <v>73</v>
      </c>
      <c r="M316" s="21" t="s">
        <v>73</v>
      </c>
      <c r="N316" s="107">
        <f t="shared" si="12"/>
        <v>0</v>
      </c>
      <c r="O316" s="174">
        <f t="shared" si="13"/>
        <v>0</v>
      </c>
    </row>
    <row r="317" spans="1:15" ht="15.75" customHeight="1" x14ac:dyDescent="0.3">
      <c r="A317" s="88">
        <v>45606</v>
      </c>
      <c r="C317" s="14" t="s">
        <v>57</v>
      </c>
      <c r="D317" s="36"/>
      <c r="E317" s="14" t="s">
        <v>57</v>
      </c>
      <c r="F317" s="21" t="s">
        <v>58</v>
      </c>
      <c r="G317" s="14" t="s">
        <v>13</v>
      </c>
      <c r="H317" s="14" t="s">
        <v>13</v>
      </c>
      <c r="I317" s="110" t="s">
        <v>13</v>
      </c>
      <c r="J317" s="14"/>
      <c r="K317" s="14"/>
      <c r="L317" s="21" t="s">
        <v>73</v>
      </c>
      <c r="M317" s="21" t="s">
        <v>73</v>
      </c>
      <c r="N317" s="107">
        <f t="shared" si="12"/>
        <v>0</v>
      </c>
      <c r="O317" s="174">
        <f t="shared" si="13"/>
        <v>0</v>
      </c>
    </row>
    <row r="318" spans="1:15" ht="15.75" customHeight="1" x14ac:dyDescent="0.3">
      <c r="A318" s="88">
        <v>45607</v>
      </c>
      <c r="C318" s="14" t="s">
        <v>57</v>
      </c>
      <c r="D318" s="36"/>
      <c r="E318" s="14" t="s">
        <v>57</v>
      </c>
      <c r="F318" s="21" t="s">
        <v>58</v>
      </c>
      <c r="G318" s="14" t="s">
        <v>13</v>
      </c>
      <c r="H318" s="14" t="s">
        <v>13</v>
      </c>
      <c r="I318" s="110" t="s">
        <v>13</v>
      </c>
      <c r="J318" s="14"/>
      <c r="K318" s="14"/>
      <c r="L318" s="21" t="s">
        <v>73</v>
      </c>
      <c r="M318" s="21" t="s">
        <v>73</v>
      </c>
      <c r="N318" s="107">
        <f t="shared" si="12"/>
        <v>0</v>
      </c>
      <c r="O318" s="174">
        <f t="shared" si="13"/>
        <v>0</v>
      </c>
    </row>
    <row r="319" spans="1:15" ht="15.75" customHeight="1" x14ac:dyDescent="0.3">
      <c r="A319" s="88">
        <v>45608</v>
      </c>
      <c r="C319" s="14" t="s">
        <v>57</v>
      </c>
      <c r="D319" s="36"/>
      <c r="E319" s="14" t="s">
        <v>57</v>
      </c>
      <c r="F319" s="21" t="s">
        <v>58</v>
      </c>
      <c r="G319" s="14" t="s">
        <v>13</v>
      </c>
      <c r="H319" s="14" t="s">
        <v>13</v>
      </c>
      <c r="I319" s="110" t="s">
        <v>13</v>
      </c>
      <c r="J319" s="14"/>
      <c r="K319" s="14"/>
      <c r="L319" s="21" t="s">
        <v>73</v>
      </c>
      <c r="M319" s="21" t="s">
        <v>73</v>
      </c>
      <c r="N319" s="107">
        <f t="shared" si="12"/>
        <v>0</v>
      </c>
      <c r="O319" s="174">
        <f t="shared" si="13"/>
        <v>0</v>
      </c>
    </row>
    <row r="320" spans="1:15" ht="15.75" customHeight="1" x14ac:dyDescent="0.3">
      <c r="A320" s="88">
        <v>45609</v>
      </c>
      <c r="C320" s="14" t="s">
        <v>57</v>
      </c>
      <c r="D320" s="36"/>
      <c r="E320" s="14" t="s">
        <v>57</v>
      </c>
      <c r="F320" s="21" t="s">
        <v>58</v>
      </c>
      <c r="G320" s="14" t="s">
        <v>13</v>
      </c>
      <c r="H320" s="14" t="s">
        <v>13</v>
      </c>
      <c r="I320" s="110" t="s">
        <v>13</v>
      </c>
      <c r="J320" s="14"/>
      <c r="K320" s="14"/>
      <c r="L320" s="21" t="s">
        <v>73</v>
      </c>
      <c r="M320" s="21" t="s">
        <v>73</v>
      </c>
      <c r="N320" s="107">
        <f t="shared" si="12"/>
        <v>0</v>
      </c>
      <c r="O320" s="174">
        <f t="shared" si="13"/>
        <v>0</v>
      </c>
    </row>
    <row r="321" spans="1:15" ht="15.75" customHeight="1" x14ac:dyDescent="0.3">
      <c r="A321" s="88">
        <v>45610</v>
      </c>
      <c r="C321" s="14" t="s">
        <v>57</v>
      </c>
      <c r="D321" s="36"/>
      <c r="E321" s="14" t="s">
        <v>57</v>
      </c>
      <c r="F321" s="21" t="s">
        <v>58</v>
      </c>
      <c r="G321" s="14" t="s">
        <v>13</v>
      </c>
      <c r="H321" s="14" t="s">
        <v>13</v>
      </c>
      <c r="I321" s="110" t="s">
        <v>13</v>
      </c>
      <c r="J321" s="14"/>
      <c r="K321" s="14"/>
      <c r="L321" s="21" t="s">
        <v>73</v>
      </c>
      <c r="M321" s="21" t="s">
        <v>73</v>
      </c>
      <c r="N321" s="107">
        <f t="shared" si="12"/>
        <v>0</v>
      </c>
      <c r="O321" s="174">
        <f t="shared" si="13"/>
        <v>0</v>
      </c>
    </row>
    <row r="322" spans="1:15" ht="15.75" customHeight="1" x14ac:dyDescent="0.3">
      <c r="A322" s="88">
        <v>45611</v>
      </c>
      <c r="C322" s="14" t="s">
        <v>57</v>
      </c>
      <c r="D322" s="36"/>
      <c r="E322" s="14" t="s">
        <v>57</v>
      </c>
      <c r="F322" s="21" t="s">
        <v>58</v>
      </c>
      <c r="G322" s="14" t="s">
        <v>13</v>
      </c>
      <c r="H322" s="14" t="s">
        <v>13</v>
      </c>
      <c r="I322" s="110" t="s">
        <v>13</v>
      </c>
      <c r="J322" s="14"/>
      <c r="K322" s="14"/>
      <c r="L322" s="21" t="s">
        <v>73</v>
      </c>
      <c r="M322" s="21" t="s">
        <v>73</v>
      </c>
      <c r="N322" s="107">
        <f t="shared" si="12"/>
        <v>0</v>
      </c>
      <c r="O322" s="174">
        <f t="shared" si="13"/>
        <v>0</v>
      </c>
    </row>
    <row r="323" spans="1:15" ht="15.75" customHeight="1" x14ac:dyDescent="0.3">
      <c r="A323" s="88">
        <v>45612</v>
      </c>
      <c r="C323" s="14" t="s">
        <v>57</v>
      </c>
      <c r="D323" s="36"/>
      <c r="E323" s="14" t="s">
        <v>57</v>
      </c>
      <c r="F323" s="21" t="s">
        <v>58</v>
      </c>
      <c r="G323" s="14" t="s">
        <v>13</v>
      </c>
      <c r="H323" s="14" t="s">
        <v>13</v>
      </c>
      <c r="I323" s="110" t="s">
        <v>13</v>
      </c>
      <c r="J323" s="14"/>
      <c r="K323" s="14"/>
      <c r="L323" s="21" t="s">
        <v>73</v>
      </c>
      <c r="M323" s="21" t="s">
        <v>73</v>
      </c>
      <c r="N323" s="107">
        <f t="shared" si="12"/>
        <v>0</v>
      </c>
      <c r="O323" s="174">
        <f t="shared" si="13"/>
        <v>0</v>
      </c>
    </row>
    <row r="324" spans="1:15" ht="15.75" customHeight="1" x14ac:dyDescent="0.3">
      <c r="A324" s="88">
        <v>45613</v>
      </c>
      <c r="C324" s="14" t="s">
        <v>57</v>
      </c>
      <c r="D324" s="36"/>
      <c r="E324" s="14" t="s">
        <v>57</v>
      </c>
      <c r="F324" s="21" t="s">
        <v>58</v>
      </c>
      <c r="G324" s="14" t="s">
        <v>13</v>
      </c>
      <c r="H324" s="14" t="s">
        <v>13</v>
      </c>
      <c r="I324" s="110" t="s">
        <v>13</v>
      </c>
      <c r="J324" s="14"/>
      <c r="K324" s="14"/>
      <c r="L324" s="21" t="s">
        <v>73</v>
      </c>
      <c r="M324" s="21" t="s">
        <v>73</v>
      </c>
      <c r="N324" s="107">
        <f t="shared" si="12"/>
        <v>0</v>
      </c>
      <c r="O324" s="174">
        <f t="shared" si="13"/>
        <v>0</v>
      </c>
    </row>
    <row r="325" spans="1:15" ht="15.75" customHeight="1" x14ac:dyDescent="0.3">
      <c r="A325" s="88">
        <v>45614</v>
      </c>
      <c r="C325" s="14" t="s">
        <v>57</v>
      </c>
      <c r="D325" s="36"/>
      <c r="E325" s="14" t="s">
        <v>57</v>
      </c>
      <c r="F325" s="21" t="s">
        <v>58</v>
      </c>
      <c r="G325" s="14" t="s">
        <v>13</v>
      </c>
      <c r="H325" s="14" t="s">
        <v>13</v>
      </c>
      <c r="I325" s="110" t="s">
        <v>13</v>
      </c>
      <c r="J325" s="14"/>
      <c r="K325" s="14"/>
      <c r="L325" s="21" t="s">
        <v>73</v>
      </c>
      <c r="M325" s="21" t="s">
        <v>73</v>
      </c>
      <c r="N325" s="107">
        <f t="shared" si="12"/>
        <v>0</v>
      </c>
      <c r="O325" s="174">
        <f t="shared" si="13"/>
        <v>0</v>
      </c>
    </row>
    <row r="326" spans="1:15" ht="15.75" customHeight="1" x14ac:dyDescent="0.3">
      <c r="A326" s="88">
        <v>45615</v>
      </c>
      <c r="C326" s="14" t="s">
        <v>57</v>
      </c>
      <c r="D326" s="36"/>
      <c r="E326" s="14" t="s">
        <v>57</v>
      </c>
      <c r="F326" s="21" t="s">
        <v>58</v>
      </c>
      <c r="G326" s="14" t="s">
        <v>13</v>
      </c>
      <c r="H326" s="14" t="s">
        <v>13</v>
      </c>
      <c r="I326" s="110" t="s">
        <v>13</v>
      </c>
      <c r="J326" s="14"/>
      <c r="K326" s="14"/>
      <c r="L326" s="21" t="s">
        <v>73</v>
      </c>
      <c r="M326" s="21" t="s">
        <v>73</v>
      </c>
      <c r="N326" s="107">
        <f t="shared" si="12"/>
        <v>0</v>
      </c>
      <c r="O326" s="174">
        <f t="shared" si="13"/>
        <v>0</v>
      </c>
    </row>
    <row r="327" spans="1:15" ht="15.75" customHeight="1" x14ac:dyDescent="0.3">
      <c r="A327" s="88">
        <v>45616</v>
      </c>
      <c r="C327" s="14" t="s">
        <v>57</v>
      </c>
      <c r="D327" s="36"/>
      <c r="E327" s="14" t="s">
        <v>57</v>
      </c>
      <c r="F327" s="21" t="s">
        <v>58</v>
      </c>
      <c r="G327" s="14" t="s">
        <v>13</v>
      </c>
      <c r="H327" s="14" t="s">
        <v>13</v>
      </c>
      <c r="I327" s="110" t="s">
        <v>13</v>
      </c>
      <c r="J327" s="14"/>
      <c r="K327" s="14"/>
      <c r="L327" s="21" t="s">
        <v>73</v>
      </c>
      <c r="M327" s="21" t="s">
        <v>73</v>
      </c>
      <c r="N327" s="107">
        <f t="shared" si="12"/>
        <v>0</v>
      </c>
      <c r="O327" s="174">
        <f t="shared" si="13"/>
        <v>0</v>
      </c>
    </row>
    <row r="328" spans="1:15" ht="15.75" customHeight="1" x14ac:dyDescent="0.3">
      <c r="A328" s="88">
        <v>45617</v>
      </c>
      <c r="C328" s="14" t="s">
        <v>57</v>
      </c>
      <c r="D328" s="36"/>
      <c r="E328" s="14" t="s">
        <v>57</v>
      </c>
      <c r="F328" s="21" t="s">
        <v>58</v>
      </c>
      <c r="G328" s="14" t="s">
        <v>13</v>
      </c>
      <c r="H328" s="14" t="s">
        <v>13</v>
      </c>
      <c r="I328" s="110" t="s">
        <v>13</v>
      </c>
      <c r="J328" s="14"/>
      <c r="K328" s="14"/>
      <c r="L328" s="21" t="s">
        <v>73</v>
      </c>
      <c r="M328" s="21" t="s">
        <v>73</v>
      </c>
      <c r="N328" s="107">
        <f t="shared" si="12"/>
        <v>0</v>
      </c>
      <c r="O328" s="174">
        <f t="shared" si="13"/>
        <v>0</v>
      </c>
    </row>
    <row r="329" spans="1:15" ht="15.75" customHeight="1" x14ac:dyDescent="0.3">
      <c r="A329" s="88">
        <v>45618</v>
      </c>
      <c r="C329" s="14" t="s">
        <v>57</v>
      </c>
      <c r="D329" s="36"/>
      <c r="E329" s="14" t="s">
        <v>57</v>
      </c>
      <c r="F329" s="21" t="s">
        <v>58</v>
      </c>
      <c r="G329" s="14" t="s">
        <v>13</v>
      </c>
      <c r="H329" s="14" t="s">
        <v>13</v>
      </c>
      <c r="I329" s="110" t="s">
        <v>13</v>
      </c>
      <c r="J329" s="14"/>
      <c r="K329" s="14"/>
      <c r="L329" s="21" t="s">
        <v>73</v>
      </c>
      <c r="M329" s="21" t="s">
        <v>73</v>
      </c>
      <c r="N329" s="107">
        <f t="shared" si="12"/>
        <v>0</v>
      </c>
      <c r="O329" s="174">
        <f t="shared" si="13"/>
        <v>0</v>
      </c>
    </row>
    <row r="330" spans="1:15" ht="15.75" customHeight="1" x14ac:dyDescent="0.3">
      <c r="A330" s="88">
        <v>45619</v>
      </c>
      <c r="C330" s="14" t="s">
        <v>57</v>
      </c>
      <c r="D330" s="36"/>
      <c r="E330" s="14" t="s">
        <v>57</v>
      </c>
      <c r="F330" s="21" t="s">
        <v>58</v>
      </c>
      <c r="G330" s="14" t="s">
        <v>13</v>
      </c>
      <c r="H330" s="14" t="s">
        <v>13</v>
      </c>
      <c r="I330" s="110" t="s">
        <v>13</v>
      </c>
      <c r="J330" s="14"/>
      <c r="K330" s="14"/>
      <c r="L330" s="21" t="s">
        <v>73</v>
      </c>
      <c r="M330" s="21" t="s">
        <v>73</v>
      </c>
      <c r="N330" s="107">
        <f t="shared" si="12"/>
        <v>0</v>
      </c>
      <c r="O330" s="174">
        <f t="shared" si="13"/>
        <v>0</v>
      </c>
    </row>
    <row r="331" spans="1:15" ht="15.75" customHeight="1" x14ac:dyDescent="0.3">
      <c r="A331" s="88">
        <v>45620</v>
      </c>
      <c r="C331" s="14" t="s">
        <v>57</v>
      </c>
      <c r="D331" s="36"/>
      <c r="E331" s="14" t="s">
        <v>57</v>
      </c>
      <c r="F331" s="21" t="s">
        <v>58</v>
      </c>
      <c r="G331" s="14" t="s">
        <v>13</v>
      </c>
      <c r="H331" s="14" t="s">
        <v>13</v>
      </c>
      <c r="I331" s="110" t="s">
        <v>13</v>
      </c>
      <c r="J331" s="14"/>
      <c r="K331" s="14"/>
      <c r="L331" s="21" t="s">
        <v>73</v>
      </c>
      <c r="M331" s="21" t="s">
        <v>73</v>
      </c>
      <c r="N331" s="107">
        <f t="shared" si="12"/>
        <v>0</v>
      </c>
      <c r="O331" s="174">
        <f t="shared" si="13"/>
        <v>0</v>
      </c>
    </row>
    <row r="332" spans="1:15" ht="15.75" customHeight="1" x14ac:dyDescent="0.3">
      <c r="A332" s="88">
        <v>45621</v>
      </c>
      <c r="C332" s="14" t="s">
        <v>57</v>
      </c>
      <c r="D332" s="36"/>
      <c r="E332" s="14" t="s">
        <v>57</v>
      </c>
      <c r="F332" s="21" t="s">
        <v>58</v>
      </c>
      <c r="G332" s="14" t="s">
        <v>13</v>
      </c>
      <c r="H332" s="14" t="s">
        <v>13</v>
      </c>
      <c r="I332" s="110" t="s">
        <v>13</v>
      </c>
      <c r="J332" s="14"/>
      <c r="K332" s="14"/>
      <c r="L332" s="21" t="s">
        <v>73</v>
      </c>
      <c r="M332" s="21" t="s">
        <v>73</v>
      </c>
      <c r="N332" s="107">
        <f t="shared" si="12"/>
        <v>0</v>
      </c>
      <c r="O332" s="174">
        <f t="shared" si="13"/>
        <v>0</v>
      </c>
    </row>
    <row r="333" spans="1:15" ht="15.75" customHeight="1" x14ac:dyDescent="0.3">
      <c r="A333" s="88">
        <v>45622</v>
      </c>
      <c r="C333" s="14" t="s">
        <v>57</v>
      </c>
      <c r="D333" s="36"/>
      <c r="E333" s="14" t="s">
        <v>57</v>
      </c>
      <c r="F333" s="21" t="s">
        <v>58</v>
      </c>
      <c r="G333" s="14" t="s">
        <v>13</v>
      </c>
      <c r="H333" s="14" t="s">
        <v>13</v>
      </c>
      <c r="I333" s="110" t="s">
        <v>13</v>
      </c>
      <c r="J333" s="14"/>
      <c r="K333" s="14"/>
      <c r="L333" s="21" t="s">
        <v>73</v>
      </c>
      <c r="M333" s="21" t="s">
        <v>73</v>
      </c>
      <c r="N333" s="107">
        <f t="shared" si="12"/>
        <v>0</v>
      </c>
      <c r="O333" s="174">
        <f t="shared" si="13"/>
        <v>0</v>
      </c>
    </row>
    <row r="334" spans="1:15" ht="15.75" customHeight="1" x14ac:dyDescent="0.3">
      <c r="A334" s="88">
        <v>45623</v>
      </c>
      <c r="C334" s="14" t="s">
        <v>57</v>
      </c>
      <c r="D334" s="36"/>
      <c r="E334" s="14" t="s">
        <v>57</v>
      </c>
      <c r="F334" s="21" t="s">
        <v>58</v>
      </c>
      <c r="G334" s="14" t="s">
        <v>13</v>
      </c>
      <c r="H334" s="14" t="s">
        <v>13</v>
      </c>
      <c r="I334" s="110" t="s">
        <v>13</v>
      </c>
      <c r="J334" s="14"/>
      <c r="K334" s="14"/>
      <c r="L334" s="21" t="s">
        <v>73</v>
      </c>
      <c r="M334" s="21" t="s">
        <v>73</v>
      </c>
      <c r="N334" s="107">
        <f t="shared" si="12"/>
        <v>0</v>
      </c>
      <c r="O334" s="174">
        <f t="shared" si="13"/>
        <v>0</v>
      </c>
    </row>
    <row r="335" spans="1:15" ht="15.75" customHeight="1" x14ac:dyDescent="0.3">
      <c r="A335" s="88">
        <v>45624</v>
      </c>
      <c r="C335" s="14" t="s">
        <v>57</v>
      </c>
      <c r="D335" s="36"/>
      <c r="E335" s="14" t="s">
        <v>57</v>
      </c>
      <c r="F335" s="21" t="s">
        <v>58</v>
      </c>
      <c r="G335" s="14" t="s">
        <v>13</v>
      </c>
      <c r="H335" s="14" t="s">
        <v>13</v>
      </c>
      <c r="I335" s="110" t="s">
        <v>13</v>
      </c>
      <c r="J335" s="14"/>
      <c r="K335" s="14"/>
      <c r="L335" s="21" t="s">
        <v>73</v>
      </c>
      <c r="M335" s="21" t="s">
        <v>73</v>
      </c>
      <c r="N335" s="107">
        <f t="shared" si="12"/>
        <v>0</v>
      </c>
      <c r="O335" s="174">
        <f t="shared" si="13"/>
        <v>0</v>
      </c>
    </row>
    <row r="336" spans="1:15" ht="15.75" customHeight="1" x14ac:dyDescent="0.3">
      <c r="A336" s="88">
        <v>45625</v>
      </c>
      <c r="C336" s="14" t="s">
        <v>57</v>
      </c>
      <c r="D336" s="36"/>
      <c r="E336" s="14" t="s">
        <v>57</v>
      </c>
      <c r="F336" s="21" t="s">
        <v>58</v>
      </c>
      <c r="G336" s="14" t="s">
        <v>13</v>
      </c>
      <c r="H336" s="14" t="s">
        <v>13</v>
      </c>
      <c r="I336" s="110" t="s">
        <v>13</v>
      </c>
      <c r="J336" s="14"/>
      <c r="K336" s="14"/>
      <c r="L336" s="21" t="s">
        <v>73</v>
      </c>
      <c r="M336" s="21" t="s">
        <v>73</v>
      </c>
      <c r="N336" s="107">
        <f t="shared" si="12"/>
        <v>0</v>
      </c>
      <c r="O336" s="174">
        <f t="shared" si="13"/>
        <v>0</v>
      </c>
    </row>
    <row r="337" spans="1:15" ht="15.75" customHeight="1" x14ac:dyDescent="0.3">
      <c r="A337" s="88">
        <v>45626</v>
      </c>
      <c r="C337" s="14" t="s">
        <v>57</v>
      </c>
      <c r="D337" s="36"/>
      <c r="E337" s="14" t="s">
        <v>57</v>
      </c>
      <c r="F337" s="21" t="s">
        <v>58</v>
      </c>
      <c r="G337" s="14" t="s">
        <v>13</v>
      </c>
      <c r="H337" s="14" t="s">
        <v>13</v>
      </c>
      <c r="I337" s="110" t="s">
        <v>13</v>
      </c>
      <c r="J337" s="14"/>
      <c r="K337" s="14"/>
      <c r="L337" s="21" t="s">
        <v>73</v>
      </c>
      <c r="M337" s="21" t="s">
        <v>73</v>
      </c>
      <c r="N337" s="107">
        <f t="shared" si="12"/>
        <v>0</v>
      </c>
      <c r="O337" s="174">
        <f t="shared" si="13"/>
        <v>0</v>
      </c>
    </row>
    <row r="338" spans="1:15" ht="15.75" customHeight="1" x14ac:dyDescent="0.3">
      <c r="A338" s="88">
        <v>45627</v>
      </c>
      <c r="C338" s="14" t="s">
        <v>57</v>
      </c>
      <c r="D338" s="36"/>
      <c r="E338" s="14" t="s">
        <v>57</v>
      </c>
      <c r="F338" s="21" t="s">
        <v>58</v>
      </c>
      <c r="G338" s="14" t="s">
        <v>13</v>
      </c>
      <c r="H338" s="14" t="s">
        <v>13</v>
      </c>
      <c r="I338" s="110" t="s">
        <v>13</v>
      </c>
      <c r="J338" s="14"/>
      <c r="K338" s="14"/>
      <c r="L338" s="21" t="s">
        <v>73</v>
      </c>
      <c r="M338" s="21" t="s">
        <v>73</v>
      </c>
      <c r="N338" s="107">
        <f t="shared" si="12"/>
        <v>0</v>
      </c>
      <c r="O338" s="174">
        <f t="shared" si="13"/>
        <v>0</v>
      </c>
    </row>
    <row r="339" spans="1:15" ht="15.75" customHeight="1" x14ac:dyDescent="0.3">
      <c r="A339" s="88">
        <v>45628</v>
      </c>
      <c r="C339" s="14" t="s">
        <v>57</v>
      </c>
      <c r="D339" s="36"/>
      <c r="E339" s="14" t="s">
        <v>57</v>
      </c>
      <c r="F339" s="21" t="s">
        <v>58</v>
      </c>
      <c r="G339" s="14" t="s">
        <v>13</v>
      </c>
      <c r="H339" s="14" t="s">
        <v>13</v>
      </c>
      <c r="I339" s="110" t="s">
        <v>13</v>
      </c>
      <c r="J339" s="14"/>
      <c r="K339" s="14"/>
      <c r="L339" s="21" t="s">
        <v>73</v>
      </c>
      <c r="M339" s="21" t="s">
        <v>73</v>
      </c>
      <c r="N339" s="107">
        <f t="shared" si="12"/>
        <v>0</v>
      </c>
      <c r="O339" s="174">
        <f t="shared" si="13"/>
        <v>0</v>
      </c>
    </row>
    <row r="340" spans="1:15" ht="15.75" customHeight="1" x14ac:dyDescent="0.3">
      <c r="A340" s="88">
        <v>45629</v>
      </c>
      <c r="C340" s="14" t="s">
        <v>57</v>
      </c>
      <c r="D340" s="36"/>
      <c r="E340" s="14" t="s">
        <v>57</v>
      </c>
      <c r="F340" s="21" t="s">
        <v>58</v>
      </c>
      <c r="G340" s="14" t="s">
        <v>13</v>
      </c>
      <c r="H340" s="14" t="s">
        <v>13</v>
      </c>
      <c r="I340" s="110" t="s">
        <v>13</v>
      </c>
      <c r="J340" s="14"/>
      <c r="K340" s="14"/>
      <c r="L340" s="21" t="s">
        <v>73</v>
      </c>
      <c r="M340" s="21" t="s">
        <v>73</v>
      </c>
      <c r="N340" s="107">
        <f t="shared" si="12"/>
        <v>0</v>
      </c>
      <c r="O340" s="174">
        <f t="shared" si="13"/>
        <v>0</v>
      </c>
    </row>
    <row r="341" spans="1:15" ht="15.75" customHeight="1" x14ac:dyDescent="0.3">
      <c r="A341" s="88">
        <v>45630</v>
      </c>
      <c r="C341" s="14" t="s">
        <v>57</v>
      </c>
      <c r="D341" s="36"/>
      <c r="E341" s="14" t="s">
        <v>57</v>
      </c>
      <c r="F341" s="21" t="s">
        <v>58</v>
      </c>
      <c r="G341" s="14" t="s">
        <v>13</v>
      </c>
      <c r="H341" s="14" t="s">
        <v>13</v>
      </c>
      <c r="I341" s="110" t="s">
        <v>13</v>
      </c>
      <c r="J341" s="14"/>
      <c r="K341" s="14"/>
      <c r="L341" s="21" t="s">
        <v>73</v>
      </c>
      <c r="M341" s="21" t="s">
        <v>73</v>
      </c>
      <c r="N341" s="107">
        <f t="shared" si="12"/>
        <v>0</v>
      </c>
      <c r="O341" s="174">
        <f t="shared" si="13"/>
        <v>0</v>
      </c>
    </row>
    <row r="342" spans="1:15" ht="15.75" customHeight="1" x14ac:dyDescent="0.3">
      <c r="A342" s="88">
        <v>45631</v>
      </c>
      <c r="C342" s="14" t="s">
        <v>57</v>
      </c>
      <c r="D342" s="36" t="s">
        <v>13</v>
      </c>
      <c r="E342" s="14" t="s">
        <v>57</v>
      </c>
      <c r="F342" s="21" t="s">
        <v>58</v>
      </c>
      <c r="G342" s="14" t="s">
        <v>13</v>
      </c>
      <c r="H342" s="14" t="s">
        <v>13</v>
      </c>
      <c r="I342" s="110" t="s">
        <v>13</v>
      </c>
      <c r="J342" s="14"/>
      <c r="K342" s="14"/>
      <c r="L342" s="21" t="s">
        <v>73</v>
      </c>
      <c r="M342" s="21" t="s">
        <v>73</v>
      </c>
      <c r="N342" s="107">
        <f t="shared" si="12"/>
        <v>0</v>
      </c>
      <c r="O342" s="174">
        <f t="shared" ref="O342:O367" si="14">SUM(K342,H342,G342,E342,D342,C342,B342,L342)</f>
        <v>0</v>
      </c>
    </row>
    <row r="343" spans="1:15" ht="15.75" customHeight="1" x14ac:dyDescent="0.3">
      <c r="A343" s="88">
        <v>45632</v>
      </c>
      <c r="C343" s="14" t="s">
        <v>57</v>
      </c>
      <c r="D343" s="36" t="s">
        <v>13</v>
      </c>
      <c r="E343" s="14" t="s">
        <v>57</v>
      </c>
      <c r="F343" s="21" t="s">
        <v>58</v>
      </c>
      <c r="G343" s="14" t="s">
        <v>13</v>
      </c>
      <c r="H343" s="14" t="s">
        <v>13</v>
      </c>
      <c r="I343" s="110" t="s">
        <v>13</v>
      </c>
      <c r="J343" s="14"/>
      <c r="K343" s="14"/>
      <c r="L343" s="21" t="s">
        <v>73</v>
      </c>
      <c r="M343" s="21" t="s">
        <v>73</v>
      </c>
      <c r="N343" s="107">
        <f t="shared" si="12"/>
        <v>0</v>
      </c>
      <c r="O343" s="174">
        <f t="shared" si="14"/>
        <v>0</v>
      </c>
    </row>
    <row r="344" spans="1:15" ht="15.75" customHeight="1" x14ac:dyDescent="0.3">
      <c r="A344" s="88">
        <v>45633</v>
      </c>
      <c r="C344" s="14" t="s">
        <v>57</v>
      </c>
      <c r="D344" s="36" t="s">
        <v>13</v>
      </c>
      <c r="E344" s="14" t="s">
        <v>57</v>
      </c>
      <c r="F344" s="21" t="s">
        <v>58</v>
      </c>
      <c r="G344" s="14" t="s">
        <v>13</v>
      </c>
      <c r="H344" s="14" t="s">
        <v>13</v>
      </c>
      <c r="I344" s="110" t="s">
        <v>13</v>
      </c>
      <c r="J344" s="14"/>
      <c r="K344" s="14"/>
      <c r="L344" s="21" t="s">
        <v>73</v>
      </c>
      <c r="M344" s="21" t="s">
        <v>73</v>
      </c>
      <c r="N344" s="107">
        <f t="shared" si="12"/>
        <v>0</v>
      </c>
      <c r="O344" s="174">
        <f t="shared" si="14"/>
        <v>0</v>
      </c>
    </row>
    <row r="345" spans="1:15" ht="15.75" customHeight="1" x14ac:dyDescent="0.3">
      <c r="A345" s="88">
        <v>45634</v>
      </c>
      <c r="C345" s="14" t="s">
        <v>57</v>
      </c>
      <c r="D345" s="36" t="s">
        <v>13</v>
      </c>
      <c r="E345" s="14" t="s">
        <v>57</v>
      </c>
      <c r="F345" s="21" t="s">
        <v>58</v>
      </c>
      <c r="G345" s="14" t="s">
        <v>13</v>
      </c>
      <c r="H345" s="14" t="s">
        <v>13</v>
      </c>
      <c r="I345" s="110" t="s">
        <v>13</v>
      </c>
      <c r="J345" s="14"/>
      <c r="K345" s="14"/>
      <c r="L345" s="21" t="s">
        <v>73</v>
      </c>
      <c r="M345" s="21" t="s">
        <v>73</v>
      </c>
      <c r="N345" s="107">
        <f t="shared" si="12"/>
        <v>0</v>
      </c>
      <c r="O345" s="174">
        <f t="shared" si="14"/>
        <v>0</v>
      </c>
    </row>
    <row r="346" spans="1:15" ht="15.75" customHeight="1" x14ac:dyDescent="0.3">
      <c r="A346" s="88">
        <v>45635</v>
      </c>
      <c r="C346" s="14" t="s">
        <v>57</v>
      </c>
      <c r="D346" s="36" t="s">
        <v>13</v>
      </c>
      <c r="E346" s="14" t="s">
        <v>57</v>
      </c>
      <c r="F346" s="21" t="s">
        <v>58</v>
      </c>
      <c r="G346" s="14" t="s">
        <v>13</v>
      </c>
      <c r="H346" s="14" t="s">
        <v>13</v>
      </c>
      <c r="I346" s="110" t="s">
        <v>13</v>
      </c>
      <c r="J346" s="14"/>
      <c r="K346" s="14"/>
      <c r="L346" s="21" t="s">
        <v>73</v>
      </c>
      <c r="M346" s="21" t="s">
        <v>73</v>
      </c>
      <c r="N346" s="107">
        <f t="shared" si="12"/>
        <v>0</v>
      </c>
      <c r="O346" s="174">
        <f t="shared" si="14"/>
        <v>0</v>
      </c>
    </row>
    <row r="347" spans="1:15" ht="15.75" customHeight="1" x14ac:dyDescent="0.3">
      <c r="A347" s="88">
        <v>45636</v>
      </c>
      <c r="C347" s="14" t="s">
        <v>57</v>
      </c>
      <c r="D347" s="36" t="s">
        <v>13</v>
      </c>
      <c r="E347" s="14" t="s">
        <v>57</v>
      </c>
      <c r="F347" s="21" t="s">
        <v>58</v>
      </c>
      <c r="G347" s="14" t="s">
        <v>13</v>
      </c>
      <c r="H347" s="14" t="s">
        <v>13</v>
      </c>
      <c r="I347" s="110" t="s">
        <v>13</v>
      </c>
      <c r="J347" s="14"/>
      <c r="K347" s="14"/>
      <c r="L347" s="21" t="s">
        <v>73</v>
      </c>
      <c r="M347" s="21" t="s">
        <v>73</v>
      </c>
      <c r="N347" s="107">
        <f t="shared" si="12"/>
        <v>0</v>
      </c>
      <c r="O347" s="174">
        <f t="shared" si="14"/>
        <v>0</v>
      </c>
    </row>
    <row r="348" spans="1:15" ht="15.75" customHeight="1" x14ac:dyDescent="0.3">
      <c r="A348" s="88">
        <v>45637</v>
      </c>
      <c r="C348" s="14" t="s">
        <v>57</v>
      </c>
      <c r="D348" s="36" t="s">
        <v>13</v>
      </c>
      <c r="E348" s="14" t="s">
        <v>57</v>
      </c>
      <c r="F348" s="21" t="s">
        <v>58</v>
      </c>
      <c r="G348" s="14" t="s">
        <v>13</v>
      </c>
      <c r="H348" s="14" t="s">
        <v>13</v>
      </c>
      <c r="I348" s="110" t="s">
        <v>13</v>
      </c>
      <c r="J348" s="14"/>
      <c r="K348" s="14"/>
      <c r="L348" s="21" t="s">
        <v>73</v>
      </c>
      <c r="M348" s="21" t="s">
        <v>73</v>
      </c>
      <c r="N348" s="107">
        <f t="shared" si="12"/>
        <v>0</v>
      </c>
      <c r="O348" s="174">
        <f t="shared" si="14"/>
        <v>0</v>
      </c>
    </row>
    <row r="349" spans="1:15" ht="15.75" customHeight="1" x14ac:dyDescent="0.3">
      <c r="A349" s="88">
        <v>45638</v>
      </c>
      <c r="C349" s="14" t="s">
        <v>57</v>
      </c>
      <c r="D349" s="36" t="s">
        <v>13</v>
      </c>
      <c r="E349" s="14" t="s">
        <v>57</v>
      </c>
      <c r="F349" s="21" t="s">
        <v>58</v>
      </c>
      <c r="G349" s="14" t="s">
        <v>13</v>
      </c>
      <c r="H349" s="14" t="s">
        <v>13</v>
      </c>
      <c r="I349" s="110" t="s">
        <v>13</v>
      </c>
      <c r="J349" s="14"/>
      <c r="K349" s="14"/>
      <c r="L349" s="21" t="s">
        <v>73</v>
      </c>
      <c r="M349" s="21" t="s">
        <v>73</v>
      </c>
      <c r="N349" s="107">
        <f t="shared" si="12"/>
        <v>0</v>
      </c>
      <c r="O349" s="174">
        <f t="shared" si="14"/>
        <v>0</v>
      </c>
    </row>
    <row r="350" spans="1:15" ht="15.75" customHeight="1" x14ac:dyDescent="0.3">
      <c r="A350" s="88">
        <v>45639</v>
      </c>
      <c r="C350" s="14" t="s">
        <v>57</v>
      </c>
      <c r="D350" s="36" t="s">
        <v>13</v>
      </c>
      <c r="E350" s="14" t="s">
        <v>57</v>
      </c>
      <c r="F350" s="21" t="s">
        <v>58</v>
      </c>
      <c r="G350" s="14" t="s">
        <v>13</v>
      </c>
      <c r="H350" s="14" t="s">
        <v>13</v>
      </c>
      <c r="I350" s="110" t="s">
        <v>13</v>
      </c>
      <c r="J350" s="14"/>
      <c r="K350" s="14"/>
      <c r="L350" s="21" t="s">
        <v>73</v>
      </c>
      <c r="M350" s="21" t="s">
        <v>73</v>
      </c>
      <c r="N350" s="107">
        <f t="shared" si="12"/>
        <v>0</v>
      </c>
      <c r="O350" s="174">
        <f t="shared" si="14"/>
        <v>0</v>
      </c>
    </row>
    <row r="351" spans="1:15" ht="15.75" customHeight="1" x14ac:dyDescent="0.3">
      <c r="A351" s="88">
        <v>45640</v>
      </c>
      <c r="C351" s="14" t="s">
        <v>57</v>
      </c>
      <c r="D351" s="36" t="s">
        <v>13</v>
      </c>
      <c r="E351" s="14" t="s">
        <v>57</v>
      </c>
      <c r="F351" s="21" t="s">
        <v>58</v>
      </c>
      <c r="G351" s="14" t="s">
        <v>13</v>
      </c>
      <c r="H351" s="14" t="s">
        <v>13</v>
      </c>
      <c r="I351" s="110" t="s">
        <v>13</v>
      </c>
      <c r="J351" s="14"/>
      <c r="K351" s="14"/>
      <c r="L351" s="21" t="s">
        <v>73</v>
      </c>
      <c r="M351" s="21" t="s">
        <v>73</v>
      </c>
      <c r="N351" s="107">
        <f t="shared" si="12"/>
        <v>0</v>
      </c>
      <c r="O351" s="174">
        <f t="shared" si="14"/>
        <v>0</v>
      </c>
    </row>
    <row r="352" spans="1:15" ht="15.75" customHeight="1" x14ac:dyDescent="0.3">
      <c r="A352" s="88">
        <v>45641</v>
      </c>
      <c r="C352" s="14" t="s">
        <v>57</v>
      </c>
      <c r="D352" s="36" t="s">
        <v>13</v>
      </c>
      <c r="E352" s="14" t="s">
        <v>57</v>
      </c>
      <c r="F352" s="21" t="s">
        <v>58</v>
      </c>
      <c r="G352" s="14" t="s">
        <v>13</v>
      </c>
      <c r="H352" s="14" t="s">
        <v>13</v>
      </c>
      <c r="I352" s="110" t="s">
        <v>13</v>
      </c>
      <c r="J352" s="14"/>
      <c r="K352" s="14"/>
      <c r="L352" s="21" t="s">
        <v>73</v>
      </c>
      <c r="M352" s="21" t="s">
        <v>73</v>
      </c>
      <c r="N352" s="107">
        <f t="shared" si="12"/>
        <v>0</v>
      </c>
      <c r="O352" s="174">
        <f t="shared" si="14"/>
        <v>0</v>
      </c>
    </row>
    <row r="353" spans="1:15" ht="15.75" customHeight="1" x14ac:dyDescent="0.3">
      <c r="A353" s="88">
        <v>45642</v>
      </c>
      <c r="C353" s="14" t="s">
        <v>57</v>
      </c>
      <c r="D353" s="36" t="s">
        <v>13</v>
      </c>
      <c r="E353" s="14" t="s">
        <v>57</v>
      </c>
      <c r="F353" s="21" t="s">
        <v>58</v>
      </c>
      <c r="G353" s="14" t="s">
        <v>13</v>
      </c>
      <c r="H353" s="14" t="s">
        <v>13</v>
      </c>
      <c r="I353" s="110" t="s">
        <v>13</v>
      </c>
      <c r="J353" s="14"/>
      <c r="K353" s="14"/>
      <c r="L353" s="21" t="s">
        <v>73</v>
      </c>
      <c r="M353" s="21" t="s">
        <v>73</v>
      </c>
      <c r="N353" s="107">
        <f t="shared" si="12"/>
        <v>0</v>
      </c>
      <c r="O353" s="174">
        <f t="shared" si="14"/>
        <v>0</v>
      </c>
    </row>
    <row r="354" spans="1:15" ht="15.75" customHeight="1" x14ac:dyDescent="0.3">
      <c r="A354" s="88">
        <v>45643</v>
      </c>
      <c r="C354" s="14" t="s">
        <v>57</v>
      </c>
      <c r="D354" s="36" t="s">
        <v>13</v>
      </c>
      <c r="E354" s="14" t="s">
        <v>57</v>
      </c>
      <c r="F354" s="21" t="s">
        <v>58</v>
      </c>
      <c r="G354" s="14" t="s">
        <v>13</v>
      </c>
      <c r="H354" s="14" t="s">
        <v>13</v>
      </c>
      <c r="I354" s="110" t="s">
        <v>13</v>
      </c>
      <c r="J354" s="14"/>
      <c r="K354" s="14"/>
      <c r="L354" s="21" t="s">
        <v>73</v>
      </c>
      <c r="M354" s="21" t="s">
        <v>73</v>
      </c>
      <c r="N354" s="107">
        <f t="shared" si="12"/>
        <v>0</v>
      </c>
      <c r="O354" s="174">
        <f t="shared" si="14"/>
        <v>0</v>
      </c>
    </row>
    <row r="355" spans="1:15" ht="15.75" customHeight="1" x14ac:dyDescent="0.3">
      <c r="A355" s="88">
        <v>45644</v>
      </c>
      <c r="C355" s="14" t="s">
        <v>57</v>
      </c>
      <c r="D355" s="36" t="s">
        <v>13</v>
      </c>
      <c r="E355" s="14" t="s">
        <v>57</v>
      </c>
      <c r="F355" s="21" t="s">
        <v>58</v>
      </c>
      <c r="G355" s="14" t="s">
        <v>13</v>
      </c>
      <c r="H355" s="14" t="s">
        <v>13</v>
      </c>
      <c r="I355" s="110" t="s">
        <v>13</v>
      </c>
      <c r="J355" s="14"/>
      <c r="K355" s="14"/>
      <c r="L355" s="21" t="s">
        <v>73</v>
      </c>
      <c r="M355" s="21" t="s">
        <v>73</v>
      </c>
      <c r="N355" s="107">
        <f t="shared" si="12"/>
        <v>0</v>
      </c>
      <c r="O355" s="174">
        <f t="shared" si="14"/>
        <v>0</v>
      </c>
    </row>
    <row r="356" spans="1:15" ht="15.75" customHeight="1" x14ac:dyDescent="0.3">
      <c r="A356" s="88">
        <v>45645</v>
      </c>
      <c r="C356" s="14" t="s">
        <v>57</v>
      </c>
      <c r="D356" s="36" t="s">
        <v>13</v>
      </c>
      <c r="E356" s="14" t="s">
        <v>57</v>
      </c>
      <c r="F356" s="21" t="s">
        <v>58</v>
      </c>
      <c r="G356" s="14" t="s">
        <v>13</v>
      </c>
      <c r="H356" s="14" t="s">
        <v>13</v>
      </c>
      <c r="I356" s="110" t="s">
        <v>13</v>
      </c>
      <c r="J356" s="14"/>
      <c r="K356" s="14"/>
      <c r="L356" s="21" t="s">
        <v>73</v>
      </c>
      <c r="M356" s="21" t="s">
        <v>73</v>
      </c>
      <c r="N356" s="107">
        <f t="shared" si="12"/>
        <v>0</v>
      </c>
      <c r="O356" s="174">
        <f t="shared" si="14"/>
        <v>0</v>
      </c>
    </row>
    <row r="357" spans="1:15" ht="15.75" customHeight="1" x14ac:dyDescent="0.3">
      <c r="A357" s="88">
        <v>45646</v>
      </c>
      <c r="C357" s="14" t="s">
        <v>57</v>
      </c>
      <c r="D357" s="36" t="s">
        <v>13</v>
      </c>
      <c r="E357" s="14" t="s">
        <v>57</v>
      </c>
      <c r="F357" s="21" t="s">
        <v>58</v>
      </c>
      <c r="G357" s="14" t="s">
        <v>13</v>
      </c>
      <c r="H357" s="14" t="s">
        <v>13</v>
      </c>
      <c r="I357" s="110" t="s">
        <v>13</v>
      </c>
      <c r="J357" s="14"/>
      <c r="K357" s="14"/>
      <c r="L357" s="21" t="s">
        <v>73</v>
      </c>
      <c r="M357" s="21" t="s">
        <v>73</v>
      </c>
      <c r="N357" s="107">
        <f t="shared" si="12"/>
        <v>0</v>
      </c>
      <c r="O357" s="174">
        <f t="shared" si="14"/>
        <v>0</v>
      </c>
    </row>
    <row r="358" spans="1:15" ht="15.75" customHeight="1" x14ac:dyDescent="0.3">
      <c r="A358" s="88">
        <v>45647</v>
      </c>
      <c r="C358" s="14" t="s">
        <v>57</v>
      </c>
      <c r="D358" s="36" t="s">
        <v>13</v>
      </c>
      <c r="E358" s="14" t="s">
        <v>57</v>
      </c>
      <c r="F358" s="21" t="s">
        <v>58</v>
      </c>
      <c r="G358" s="14" t="s">
        <v>13</v>
      </c>
      <c r="H358" s="14" t="s">
        <v>13</v>
      </c>
      <c r="I358" s="110" t="s">
        <v>13</v>
      </c>
      <c r="J358" s="14"/>
      <c r="K358" s="14"/>
      <c r="L358" s="21" t="s">
        <v>73</v>
      </c>
      <c r="M358" s="21" t="s">
        <v>73</v>
      </c>
      <c r="N358" s="107">
        <f t="shared" si="12"/>
        <v>0</v>
      </c>
      <c r="O358" s="174">
        <f t="shared" si="14"/>
        <v>0</v>
      </c>
    </row>
    <row r="359" spans="1:15" ht="15.75" customHeight="1" x14ac:dyDescent="0.3">
      <c r="A359" s="88">
        <v>45648</v>
      </c>
      <c r="C359" s="14" t="s">
        <v>57</v>
      </c>
      <c r="D359" s="36" t="s">
        <v>13</v>
      </c>
      <c r="E359" s="14" t="s">
        <v>57</v>
      </c>
      <c r="F359" s="21" t="s">
        <v>58</v>
      </c>
      <c r="G359" s="14" t="s">
        <v>13</v>
      </c>
      <c r="H359" s="14" t="s">
        <v>13</v>
      </c>
      <c r="I359" s="110" t="s">
        <v>13</v>
      </c>
      <c r="J359" s="14"/>
      <c r="K359" s="14"/>
      <c r="L359" s="21" t="s">
        <v>73</v>
      </c>
      <c r="M359" s="21" t="s">
        <v>73</v>
      </c>
      <c r="N359" s="107">
        <f t="shared" si="12"/>
        <v>0</v>
      </c>
      <c r="O359" s="174">
        <f t="shared" si="14"/>
        <v>0</v>
      </c>
    </row>
    <row r="360" spans="1:15" ht="15.75" customHeight="1" x14ac:dyDescent="0.3">
      <c r="A360" s="88">
        <v>45649</v>
      </c>
      <c r="C360" s="14" t="s">
        <v>57</v>
      </c>
      <c r="D360" s="36" t="s">
        <v>13</v>
      </c>
      <c r="E360" s="14" t="s">
        <v>57</v>
      </c>
      <c r="F360" s="21" t="s">
        <v>58</v>
      </c>
      <c r="G360" s="14" t="s">
        <v>13</v>
      </c>
      <c r="H360" s="14" t="s">
        <v>13</v>
      </c>
      <c r="I360" s="110" t="s">
        <v>13</v>
      </c>
      <c r="J360" s="14"/>
      <c r="K360" s="14"/>
      <c r="L360" s="21" t="s">
        <v>73</v>
      </c>
      <c r="M360" s="21" t="s">
        <v>73</v>
      </c>
      <c r="N360" s="107">
        <f t="shared" si="12"/>
        <v>0</v>
      </c>
      <c r="O360" s="174">
        <f t="shared" si="14"/>
        <v>0</v>
      </c>
    </row>
    <row r="361" spans="1:15" ht="15.75" customHeight="1" x14ac:dyDescent="0.3">
      <c r="A361" s="88">
        <v>45650</v>
      </c>
      <c r="C361" s="14" t="s">
        <v>57</v>
      </c>
      <c r="D361" s="36" t="s">
        <v>13</v>
      </c>
      <c r="E361" s="14" t="s">
        <v>57</v>
      </c>
      <c r="F361" s="21" t="s">
        <v>58</v>
      </c>
      <c r="G361" s="14" t="s">
        <v>13</v>
      </c>
      <c r="H361" s="14" t="s">
        <v>13</v>
      </c>
      <c r="I361" s="110" t="s">
        <v>13</v>
      </c>
      <c r="J361" s="14"/>
      <c r="K361" s="14"/>
      <c r="L361" s="21" t="s">
        <v>73</v>
      </c>
      <c r="M361" s="21" t="s">
        <v>73</v>
      </c>
      <c r="N361" s="107">
        <f t="shared" si="12"/>
        <v>0</v>
      </c>
      <c r="O361" s="174">
        <f t="shared" si="14"/>
        <v>0</v>
      </c>
    </row>
    <row r="362" spans="1:15" ht="15.75" customHeight="1" x14ac:dyDescent="0.3">
      <c r="A362" s="88">
        <v>45651</v>
      </c>
      <c r="C362" s="14" t="s">
        <v>57</v>
      </c>
      <c r="D362" s="36" t="s">
        <v>13</v>
      </c>
      <c r="E362" s="14" t="s">
        <v>57</v>
      </c>
      <c r="F362" s="21" t="s">
        <v>58</v>
      </c>
      <c r="G362" s="14" t="s">
        <v>13</v>
      </c>
      <c r="H362" s="14" t="s">
        <v>13</v>
      </c>
      <c r="I362" s="110" t="s">
        <v>13</v>
      </c>
      <c r="J362" s="14"/>
      <c r="K362" s="14"/>
      <c r="L362" s="21" t="s">
        <v>73</v>
      </c>
      <c r="M362" s="21" t="s">
        <v>73</v>
      </c>
      <c r="N362" s="107">
        <f t="shared" ref="N362:N367" si="15">SUM(B362:F362,G362,H362,I362,L362,M362)</f>
        <v>0</v>
      </c>
      <c r="O362" s="174">
        <f t="shared" si="14"/>
        <v>0</v>
      </c>
    </row>
    <row r="363" spans="1:15" ht="15.75" customHeight="1" x14ac:dyDescent="0.3">
      <c r="A363" s="88">
        <v>45652</v>
      </c>
      <c r="C363" s="14" t="s">
        <v>57</v>
      </c>
      <c r="D363" s="36" t="s">
        <v>13</v>
      </c>
      <c r="E363" s="14" t="s">
        <v>57</v>
      </c>
      <c r="F363" s="21" t="s">
        <v>58</v>
      </c>
      <c r="G363" s="14" t="s">
        <v>13</v>
      </c>
      <c r="H363" s="14" t="s">
        <v>13</v>
      </c>
      <c r="I363" s="110" t="s">
        <v>13</v>
      </c>
      <c r="J363" s="14"/>
      <c r="K363" s="14"/>
      <c r="L363" s="21" t="s">
        <v>73</v>
      </c>
      <c r="M363" s="21" t="s">
        <v>73</v>
      </c>
      <c r="N363" s="107">
        <f t="shared" si="15"/>
        <v>0</v>
      </c>
      <c r="O363" s="174">
        <f t="shared" si="14"/>
        <v>0</v>
      </c>
    </row>
    <row r="364" spans="1:15" ht="15.75" customHeight="1" x14ac:dyDescent="0.3">
      <c r="A364" s="88">
        <v>45653</v>
      </c>
      <c r="C364" s="14" t="s">
        <v>57</v>
      </c>
      <c r="D364" s="36" t="s">
        <v>13</v>
      </c>
      <c r="E364" s="14" t="s">
        <v>57</v>
      </c>
      <c r="F364" s="21" t="s">
        <v>58</v>
      </c>
      <c r="G364" s="14" t="s">
        <v>13</v>
      </c>
      <c r="H364" s="14" t="s">
        <v>13</v>
      </c>
      <c r="I364" s="110" t="s">
        <v>13</v>
      </c>
      <c r="J364" s="14"/>
      <c r="K364" s="14"/>
      <c r="L364" s="21" t="s">
        <v>73</v>
      </c>
      <c r="M364" s="21" t="s">
        <v>73</v>
      </c>
      <c r="N364" s="107">
        <f t="shared" si="15"/>
        <v>0</v>
      </c>
      <c r="O364" s="174">
        <f t="shared" si="14"/>
        <v>0</v>
      </c>
    </row>
    <row r="365" spans="1:15" ht="15.75" customHeight="1" x14ac:dyDescent="0.3">
      <c r="A365" s="88">
        <v>45654</v>
      </c>
      <c r="C365" s="14" t="s">
        <v>57</v>
      </c>
      <c r="D365" s="36" t="s">
        <v>13</v>
      </c>
      <c r="E365" s="14" t="s">
        <v>57</v>
      </c>
      <c r="F365" s="21" t="s">
        <v>58</v>
      </c>
      <c r="G365" s="14" t="s">
        <v>13</v>
      </c>
      <c r="H365" s="14" t="s">
        <v>13</v>
      </c>
      <c r="I365" s="110" t="s">
        <v>13</v>
      </c>
      <c r="J365" s="14"/>
      <c r="K365" s="14"/>
      <c r="L365" s="21" t="s">
        <v>73</v>
      </c>
      <c r="M365" s="21" t="s">
        <v>73</v>
      </c>
      <c r="N365" s="107">
        <f t="shared" si="15"/>
        <v>0</v>
      </c>
      <c r="O365" s="174">
        <f t="shared" si="14"/>
        <v>0</v>
      </c>
    </row>
    <row r="366" spans="1:15" ht="15.75" customHeight="1" x14ac:dyDescent="0.3">
      <c r="A366" s="88">
        <v>45655</v>
      </c>
      <c r="C366" s="14" t="s">
        <v>57</v>
      </c>
      <c r="D366" s="36" t="s">
        <v>13</v>
      </c>
      <c r="E366" s="14" t="s">
        <v>57</v>
      </c>
      <c r="F366" s="21" t="s">
        <v>58</v>
      </c>
      <c r="G366" s="14" t="s">
        <v>13</v>
      </c>
      <c r="H366" s="14" t="s">
        <v>13</v>
      </c>
      <c r="I366" s="110" t="s">
        <v>13</v>
      </c>
      <c r="J366" s="14"/>
      <c r="K366" s="14"/>
      <c r="L366" s="21" t="s">
        <v>73</v>
      </c>
      <c r="M366" s="21" t="s">
        <v>73</v>
      </c>
      <c r="N366" s="107">
        <f t="shared" si="15"/>
        <v>0</v>
      </c>
      <c r="O366" s="174">
        <f t="shared" si="14"/>
        <v>0</v>
      </c>
    </row>
    <row r="367" spans="1:15" ht="15.75" customHeight="1" x14ac:dyDescent="0.3">
      <c r="A367" s="88">
        <v>45656</v>
      </c>
      <c r="C367" s="14" t="s">
        <v>57</v>
      </c>
      <c r="D367" s="36" t="s">
        <v>13</v>
      </c>
      <c r="E367" s="14" t="s">
        <v>57</v>
      </c>
      <c r="F367" s="21" t="s">
        <v>58</v>
      </c>
      <c r="G367" s="14" t="s">
        <v>13</v>
      </c>
      <c r="H367" s="14" t="s">
        <v>13</v>
      </c>
      <c r="I367" s="110" t="s">
        <v>13</v>
      </c>
      <c r="J367" s="14"/>
      <c r="K367" s="14"/>
      <c r="L367" s="21" t="s">
        <v>73</v>
      </c>
      <c r="M367" s="21" t="s">
        <v>73</v>
      </c>
      <c r="N367" s="107">
        <f t="shared" si="15"/>
        <v>0</v>
      </c>
      <c r="O367" s="174">
        <f t="shared" si="14"/>
        <v>0</v>
      </c>
    </row>
    <row r="368" spans="1:15" ht="15.75" customHeight="1" x14ac:dyDescent="0.3">
      <c r="A368" s="88">
        <v>45657</v>
      </c>
      <c r="C368" s="14"/>
      <c r="D368" s="36"/>
      <c r="E368" s="14"/>
      <c r="F368" s="21"/>
      <c r="G368" s="14"/>
      <c r="H368" s="14"/>
      <c r="J368" s="14"/>
      <c r="K368" s="14"/>
      <c r="L368" s="21"/>
      <c r="M368" s="21"/>
      <c r="N368" s="107"/>
      <c r="O368" s="174"/>
    </row>
    <row r="369" spans="1:18" x14ac:dyDescent="0.3">
      <c r="C369" s="89"/>
      <c r="E369" s="14"/>
      <c r="F369" s="21"/>
      <c r="G369" s="14"/>
      <c r="H369" s="14"/>
      <c r="J369" s="14"/>
      <c r="K369" s="14"/>
      <c r="L369" s="21" t="s">
        <v>73</v>
      </c>
      <c r="M369" s="21" t="s">
        <v>73</v>
      </c>
      <c r="N369" s="107">
        <f>SUM(B369:F369,G369,H369,I369,L369)</f>
        <v>0</v>
      </c>
      <c r="O369" s="174">
        <f>SUM(K369,H369,G369,E369,D369,C369,B369,L369)</f>
        <v>0</v>
      </c>
    </row>
    <row r="370" spans="1:18" s="111" customFormat="1" x14ac:dyDescent="0.3">
      <c r="A370" s="111" t="s">
        <v>8</v>
      </c>
      <c r="B370" s="112">
        <f>SUM(B3:B368)</f>
        <v>8658</v>
      </c>
      <c r="C370" s="112">
        <f t="shared" ref="C370:K370" si="16">SUM(C3:C368)</f>
        <v>13732</v>
      </c>
      <c r="D370" s="112">
        <f t="shared" si="16"/>
        <v>12795</v>
      </c>
      <c r="E370" s="203">
        <f t="shared" si="16"/>
        <v>3233</v>
      </c>
      <c r="F370" s="112">
        <f t="shared" si="16"/>
        <v>0</v>
      </c>
      <c r="G370" s="112">
        <f>SUM(G3:G368)</f>
        <v>22816</v>
      </c>
      <c r="H370" s="112">
        <f t="shared" si="16"/>
        <v>7820</v>
      </c>
      <c r="I370" s="112">
        <f t="shared" si="16"/>
        <v>2497</v>
      </c>
      <c r="J370" s="112">
        <f t="shared" si="16"/>
        <v>0</v>
      </c>
      <c r="K370" s="112">
        <f t="shared" si="16"/>
        <v>0</v>
      </c>
      <c r="L370" s="113">
        <f>SUM(L3:L367)</f>
        <v>47</v>
      </c>
      <c r="M370" s="113">
        <f>SUM(M3:M367)</f>
        <v>13027</v>
      </c>
      <c r="N370" s="113">
        <f>SUM(N3:N367)</f>
        <v>84625</v>
      </c>
      <c r="O370" s="175">
        <f>SUM(B370:F370,G370,H370,K370,L370)</f>
        <v>69101</v>
      </c>
      <c r="P370" s="113"/>
      <c r="R370" s="114"/>
    </row>
    <row r="371" spans="1:18" s="123" customFormat="1" ht="83.4" customHeight="1" thickBot="1" x14ac:dyDescent="0.35">
      <c r="A371" s="115" t="s">
        <v>4</v>
      </c>
      <c r="B371" s="116" t="s">
        <v>16</v>
      </c>
      <c r="C371" s="117" t="s">
        <v>15</v>
      </c>
      <c r="D371" s="116" t="s">
        <v>14</v>
      </c>
      <c r="E371" s="117" t="s">
        <v>17</v>
      </c>
      <c r="F371" s="116" t="s">
        <v>61</v>
      </c>
      <c r="G371" s="97" t="s">
        <v>111</v>
      </c>
      <c r="H371" s="98" t="s">
        <v>112</v>
      </c>
      <c r="I371" s="163" t="s">
        <v>113</v>
      </c>
      <c r="J371" s="118" t="s">
        <v>114</v>
      </c>
      <c r="K371" s="118" t="s">
        <v>118</v>
      </c>
      <c r="L371" s="119" t="s">
        <v>5</v>
      </c>
      <c r="M371" s="252" t="s">
        <v>157</v>
      </c>
      <c r="N371" s="120" t="s">
        <v>74</v>
      </c>
      <c r="O371" s="121" t="s">
        <v>6</v>
      </c>
      <c r="P371" s="122"/>
    </row>
    <row r="372" spans="1:18" ht="16.2" thickTop="1" x14ac:dyDescent="0.3">
      <c r="F372" s="14"/>
      <c r="N372" s="89"/>
      <c r="O372" s="90"/>
    </row>
    <row r="373" spans="1:18" x14ac:dyDescent="0.3">
      <c r="E373" s="253">
        <f>SUM(B370+D370)</f>
        <v>21453</v>
      </c>
      <c r="F373" s="14"/>
    </row>
    <row r="374" spans="1:18" ht="31.2" x14ac:dyDescent="0.3">
      <c r="D374" s="128"/>
      <c r="E374" s="129">
        <f>SUM(B370:E370)</f>
        <v>38418</v>
      </c>
      <c r="F374" s="14"/>
      <c r="H374" s="89" t="s">
        <v>158</v>
      </c>
    </row>
    <row r="375" spans="1:18" x14ac:dyDescent="0.3">
      <c r="D375" s="130"/>
      <c r="E375" s="129"/>
      <c r="F375" s="12"/>
      <c r="H375" s="89" t="s">
        <v>150</v>
      </c>
      <c r="I375" s="205">
        <f>SUM(G370+H370+I370)</f>
        <v>33133</v>
      </c>
    </row>
    <row r="376" spans="1:18" x14ac:dyDescent="0.3">
      <c r="F376" s="12"/>
      <c r="G376" s="124"/>
      <c r="H376" s="108"/>
      <c r="I376" s="164"/>
      <c r="J376" s="109"/>
      <c r="K376" s="109"/>
      <c r="L376" s="109"/>
      <c r="M376" s="109"/>
    </row>
    <row r="377" spans="1:18" x14ac:dyDescent="0.3">
      <c r="D377" s="166"/>
      <c r="F377" s="12"/>
      <c r="G377" s="124"/>
      <c r="H377" s="125"/>
      <c r="I377" s="164"/>
      <c r="J377" s="109"/>
      <c r="K377" s="109"/>
      <c r="L377" s="109"/>
      <c r="M377" s="109"/>
    </row>
    <row r="378" spans="1:18" x14ac:dyDescent="0.3">
      <c r="F378" s="12"/>
      <c r="G378" s="124"/>
      <c r="H378" s="125"/>
      <c r="I378" s="164"/>
      <c r="J378" s="109"/>
      <c r="K378" s="109"/>
      <c r="L378" s="109"/>
      <c r="M378" s="109"/>
    </row>
    <row r="379" spans="1:18" x14ac:dyDescent="0.3">
      <c r="F379" s="12"/>
      <c r="G379" s="124"/>
      <c r="H379" s="125"/>
      <c r="I379" s="164"/>
      <c r="J379" s="109"/>
      <c r="K379" s="109"/>
      <c r="L379" s="109"/>
      <c r="M379" s="109"/>
    </row>
    <row r="380" spans="1:18" x14ac:dyDescent="0.3">
      <c r="F380" s="12"/>
      <c r="G380" s="124"/>
      <c r="H380" s="125"/>
      <c r="I380" s="164"/>
      <c r="J380" s="109"/>
      <c r="K380" s="109"/>
      <c r="L380" s="109"/>
      <c r="M380" s="109"/>
    </row>
    <row r="381" spans="1:18" x14ac:dyDescent="0.3">
      <c r="F381" s="12"/>
      <c r="G381" s="124"/>
      <c r="H381" s="125"/>
      <c r="I381" s="164"/>
      <c r="J381" s="109"/>
      <c r="K381" s="109"/>
      <c r="L381" s="109"/>
      <c r="M381" s="109"/>
    </row>
    <row r="382" spans="1:18" x14ac:dyDescent="0.3">
      <c r="F382" s="12"/>
      <c r="G382" s="124"/>
      <c r="H382" s="125"/>
      <c r="I382" s="164"/>
      <c r="J382" s="109"/>
      <c r="K382" s="109"/>
      <c r="L382" s="109"/>
      <c r="M382" s="109"/>
    </row>
    <row r="383" spans="1:18" x14ac:dyDescent="0.3">
      <c r="F383" s="12"/>
      <c r="G383" s="124"/>
      <c r="H383" s="125"/>
      <c r="I383" s="164"/>
      <c r="J383" s="109"/>
      <c r="K383" s="109"/>
      <c r="L383" s="109"/>
      <c r="M383" s="109"/>
    </row>
    <row r="384" spans="1:18" x14ac:dyDescent="0.3">
      <c r="F384" s="12"/>
      <c r="G384" s="124"/>
      <c r="H384" s="125"/>
      <c r="I384" s="164"/>
      <c r="J384" s="109"/>
      <c r="K384" s="109"/>
      <c r="L384" s="109"/>
      <c r="M384" s="109"/>
    </row>
    <row r="385" spans="6:14" x14ac:dyDescent="0.3">
      <c r="F385" s="12"/>
    </row>
    <row r="386" spans="6:14" x14ac:dyDescent="0.3">
      <c r="F386" s="12"/>
    </row>
    <row r="387" spans="6:14" x14ac:dyDescent="0.3">
      <c r="F387" s="12"/>
    </row>
    <row r="388" spans="6:14" x14ac:dyDescent="0.3">
      <c r="F388" s="12"/>
    </row>
    <row r="389" spans="6:14" x14ac:dyDescent="0.3">
      <c r="F389" s="12"/>
    </row>
    <row r="390" spans="6:14" x14ac:dyDescent="0.3">
      <c r="F390" s="12"/>
    </row>
    <row r="391" spans="6:14" x14ac:dyDescent="0.3">
      <c r="F391" s="12"/>
      <c r="N391" s="14"/>
    </row>
    <row r="392" spans="6:14" x14ac:dyDescent="0.3">
      <c r="F392" s="12"/>
      <c r="N392" s="14"/>
    </row>
    <row r="393" spans="6:14" x14ac:dyDescent="0.3">
      <c r="F393" s="12"/>
      <c r="N393" s="14"/>
    </row>
    <row r="394" spans="6:14" x14ac:dyDescent="0.3">
      <c r="F394" s="12"/>
      <c r="N394" s="14"/>
    </row>
    <row r="395" spans="6:14" x14ac:dyDescent="0.3">
      <c r="F395" s="12"/>
      <c r="N395" s="14"/>
    </row>
    <row r="396" spans="6:14" x14ac:dyDescent="0.3">
      <c r="F396" s="12"/>
      <c r="N396" s="14"/>
    </row>
    <row r="397" spans="6:14" x14ac:dyDescent="0.3">
      <c r="F397" s="12"/>
      <c r="N397" s="14"/>
    </row>
    <row r="398" spans="6:14" x14ac:dyDescent="0.3">
      <c r="F398" s="12"/>
      <c r="N398" s="14"/>
    </row>
    <row r="399" spans="6:14" x14ac:dyDescent="0.3">
      <c r="F399" s="12"/>
      <c r="N399" s="14"/>
    </row>
    <row r="400" spans="6:14" x14ac:dyDescent="0.3">
      <c r="F400" s="12"/>
    </row>
    <row r="401" spans="6:6" x14ac:dyDescent="0.3">
      <c r="F401" s="12"/>
    </row>
    <row r="402" spans="6:6" x14ac:dyDescent="0.3">
      <c r="F402" s="12"/>
    </row>
    <row r="403" spans="6:6" x14ac:dyDescent="0.3">
      <c r="F403" s="12"/>
    </row>
    <row r="404" spans="6:6" x14ac:dyDescent="0.3">
      <c r="F404" s="12"/>
    </row>
    <row r="405" spans="6:6" x14ac:dyDescent="0.3">
      <c r="F405" s="12"/>
    </row>
    <row r="406" spans="6:6" x14ac:dyDescent="0.3">
      <c r="F406" s="12"/>
    </row>
    <row r="407" spans="6:6" x14ac:dyDescent="0.3">
      <c r="F407" s="12"/>
    </row>
    <row r="408" spans="6:6" x14ac:dyDescent="0.3">
      <c r="F408" s="12"/>
    </row>
    <row r="409" spans="6:6" x14ac:dyDescent="0.3">
      <c r="F409" s="12"/>
    </row>
    <row r="410" spans="6:6" x14ac:dyDescent="0.3">
      <c r="F410" s="12"/>
    </row>
    <row r="411" spans="6:6" x14ac:dyDescent="0.3">
      <c r="F411" s="12"/>
    </row>
    <row r="412" spans="6:6" x14ac:dyDescent="0.3">
      <c r="F412" s="12"/>
    </row>
    <row r="413" spans="6:6" x14ac:dyDescent="0.3">
      <c r="F413" s="12"/>
    </row>
    <row r="414" spans="6:6" x14ac:dyDescent="0.3">
      <c r="F414" s="12"/>
    </row>
    <row r="415" spans="6:6" x14ac:dyDescent="0.3">
      <c r="F415" s="12"/>
    </row>
    <row r="416" spans="6:6" x14ac:dyDescent="0.3">
      <c r="F416" s="12"/>
    </row>
    <row r="417" spans="6:6" x14ac:dyDescent="0.3">
      <c r="F417" s="12"/>
    </row>
    <row r="418" spans="6:6" x14ac:dyDescent="0.3">
      <c r="F418" s="12"/>
    </row>
    <row r="419" spans="6:6" x14ac:dyDescent="0.3">
      <c r="F419" s="12"/>
    </row>
    <row r="420" spans="6:6" x14ac:dyDescent="0.3">
      <c r="F420" s="12"/>
    </row>
    <row r="421" spans="6:6" x14ac:dyDescent="0.3">
      <c r="F421" s="12"/>
    </row>
    <row r="422" spans="6:6" x14ac:dyDescent="0.3">
      <c r="F422" s="12"/>
    </row>
    <row r="423" spans="6:6" x14ac:dyDescent="0.3">
      <c r="F423" s="12"/>
    </row>
    <row r="424" spans="6:6" x14ac:dyDescent="0.3">
      <c r="F424" s="12"/>
    </row>
    <row r="425" spans="6:6" x14ac:dyDescent="0.3">
      <c r="F425" s="12"/>
    </row>
    <row r="426" spans="6:6" x14ac:dyDescent="0.3">
      <c r="F426" s="12"/>
    </row>
    <row r="427" spans="6:6" x14ac:dyDescent="0.3">
      <c r="F427" s="12"/>
    </row>
    <row r="428" spans="6:6" x14ac:dyDescent="0.3">
      <c r="F428" s="12"/>
    </row>
    <row r="429" spans="6:6" x14ac:dyDescent="0.3">
      <c r="F429" s="12"/>
    </row>
    <row r="430" spans="6:6" x14ac:dyDescent="0.3">
      <c r="F430" s="12"/>
    </row>
    <row r="431" spans="6:6" x14ac:dyDescent="0.3">
      <c r="F431" s="12"/>
    </row>
    <row r="432" spans="6:6" x14ac:dyDescent="0.3">
      <c r="F432" s="12"/>
    </row>
    <row r="433" spans="6:6" x14ac:dyDescent="0.3">
      <c r="F433" s="12"/>
    </row>
    <row r="434" spans="6:6" x14ac:dyDescent="0.3">
      <c r="F434" s="12"/>
    </row>
    <row r="435" spans="6:6" x14ac:dyDescent="0.3">
      <c r="F435" s="12"/>
    </row>
    <row r="436" spans="6:6" x14ac:dyDescent="0.3">
      <c r="F436" s="12"/>
    </row>
    <row r="437" spans="6:6" x14ac:dyDescent="0.3">
      <c r="F437" s="12"/>
    </row>
    <row r="438" spans="6:6" x14ac:dyDescent="0.3">
      <c r="F438" s="12"/>
    </row>
    <row r="439" spans="6:6" x14ac:dyDescent="0.3">
      <c r="F439" s="12"/>
    </row>
    <row r="440" spans="6:6" x14ac:dyDescent="0.3">
      <c r="F440" s="12"/>
    </row>
    <row r="441" spans="6:6" x14ac:dyDescent="0.3">
      <c r="F441" s="12"/>
    </row>
    <row r="442" spans="6:6" x14ac:dyDescent="0.3">
      <c r="F442" s="12"/>
    </row>
    <row r="443" spans="6:6" x14ac:dyDescent="0.3">
      <c r="F443" s="12"/>
    </row>
    <row r="444" spans="6:6" x14ac:dyDescent="0.3">
      <c r="F444" s="12"/>
    </row>
    <row r="445" spans="6:6" x14ac:dyDescent="0.3">
      <c r="F445" s="12"/>
    </row>
    <row r="446" spans="6:6" x14ac:dyDescent="0.3">
      <c r="F446" s="12"/>
    </row>
    <row r="447" spans="6:6" x14ac:dyDescent="0.3">
      <c r="F447" s="12"/>
    </row>
    <row r="448" spans="6:6" x14ac:dyDescent="0.3">
      <c r="F448" s="12"/>
    </row>
    <row r="449" spans="6:6" x14ac:dyDescent="0.3">
      <c r="F449" s="12"/>
    </row>
    <row r="450" spans="6:6" x14ac:dyDescent="0.3">
      <c r="F450" s="12"/>
    </row>
    <row r="451" spans="6:6" x14ac:dyDescent="0.3">
      <c r="F451" s="12"/>
    </row>
    <row r="452" spans="6:6" x14ac:dyDescent="0.3">
      <c r="F452" s="12"/>
    </row>
    <row r="453" spans="6:6" x14ac:dyDescent="0.3">
      <c r="F453" s="12"/>
    </row>
    <row r="454" spans="6:6" x14ac:dyDescent="0.3">
      <c r="F454" s="12"/>
    </row>
    <row r="455" spans="6:6" x14ac:dyDescent="0.3">
      <c r="F455" s="12"/>
    </row>
    <row r="456" spans="6:6" x14ac:dyDescent="0.3">
      <c r="F456" s="12"/>
    </row>
    <row r="457" spans="6:6" x14ac:dyDescent="0.3">
      <c r="F457" s="12"/>
    </row>
    <row r="458" spans="6:6" x14ac:dyDescent="0.3">
      <c r="F458" s="12"/>
    </row>
    <row r="459" spans="6:6" x14ac:dyDescent="0.3">
      <c r="F459" s="12"/>
    </row>
    <row r="460" spans="6:6" x14ac:dyDescent="0.3">
      <c r="F460" s="12"/>
    </row>
    <row r="461" spans="6:6" x14ac:dyDescent="0.3">
      <c r="F461" s="12"/>
    </row>
    <row r="462" spans="6:6" x14ac:dyDescent="0.3">
      <c r="F462" s="12"/>
    </row>
    <row r="463" spans="6:6" x14ac:dyDescent="0.3">
      <c r="F463" s="12"/>
    </row>
    <row r="464" spans="6:6" x14ac:dyDescent="0.3">
      <c r="F464" s="12"/>
    </row>
    <row r="465" spans="6:6" x14ac:dyDescent="0.3">
      <c r="F465" s="12"/>
    </row>
    <row r="466" spans="6:6" x14ac:dyDescent="0.3">
      <c r="F466" s="12"/>
    </row>
    <row r="467" spans="6:6" x14ac:dyDescent="0.3">
      <c r="F467" s="12"/>
    </row>
    <row r="468" spans="6:6" x14ac:dyDescent="0.3">
      <c r="F468" s="12"/>
    </row>
    <row r="469" spans="6:6" x14ac:dyDescent="0.3">
      <c r="F469" s="12"/>
    </row>
    <row r="470" spans="6:6" x14ac:dyDescent="0.3">
      <c r="F470" s="12"/>
    </row>
    <row r="471" spans="6:6" x14ac:dyDescent="0.3">
      <c r="F471" s="12"/>
    </row>
    <row r="472" spans="6:6" x14ac:dyDescent="0.3">
      <c r="F472" s="12"/>
    </row>
    <row r="473" spans="6:6" x14ac:dyDescent="0.3">
      <c r="F473" s="12"/>
    </row>
    <row r="474" spans="6:6" x14ac:dyDescent="0.3">
      <c r="F474" s="12"/>
    </row>
    <row r="475" spans="6:6" x14ac:dyDescent="0.3">
      <c r="F475" s="12"/>
    </row>
    <row r="476" spans="6:6" x14ac:dyDescent="0.3">
      <c r="F476" s="12"/>
    </row>
    <row r="477" spans="6:6" x14ac:dyDescent="0.3">
      <c r="F477" s="12"/>
    </row>
    <row r="478" spans="6:6" x14ac:dyDescent="0.3">
      <c r="F478" s="12"/>
    </row>
    <row r="479" spans="6:6" x14ac:dyDescent="0.3">
      <c r="F479" s="12"/>
    </row>
    <row r="480" spans="6:6" x14ac:dyDescent="0.3">
      <c r="F480" s="12"/>
    </row>
    <row r="481" spans="6:6" x14ac:dyDescent="0.3">
      <c r="F481" s="109"/>
    </row>
    <row r="482" spans="6:6" x14ac:dyDescent="0.3">
      <c r="F482" s="109"/>
    </row>
    <row r="483" spans="6:6" x14ac:dyDescent="0.3">
      <c r="F483" s="109"/>
    </row>
    <row r="484" spans="6:6" x14ac:dyDescent="0.3">
      <c r="F484" s="109"/>
    </row>
    <row r="485" spans="6:6" x14ac:dyDescent="0.3">
      <c r="F485" s="109"/>
    </row>
    <row r="486" spans="6:6" x14ac:dyDescent="0.3">
      <c r="F486" s="109"/>
    </row>
    <row r="487" spans="6:6" x14ac:dyDescent="0.3">
      <c r="F487" s="109"/>
    </row>
    <row r="488" spans="6:6" x14ac:dyDescent="0.3">
      <c r="F488" s="109"/>
    </row>
    <row r="489" spans="6:6" x14ac:dyDescent="0.3">
      <c r="F489" s="109"/>
    </row>
    <row r="490" spans="6:6" x14ac:dyDescent="0.3">
      <c r="F490" s="109"/>
    </row>
    <row r="491" spans="6:6" x14ac:dyDescent="0.3">
      <c r="F491" s="109"/>
    </row>
    <row r="492" spans="6:6" x14ac:dyDescent="0.3">
      <c r="F492" s="109"/>
    </row>
    <row r="493" spans="6:6" x14ac:dyDescent="0.3">
      <c r="F493" s="109"/>
    </row>
    <row r="494" spans="6:6" x14ac:dyDescent="0.3">
      <c r="F494" s="109"/>
    </row>
    <row r="495" spans="6:6" x14ac:dyDescent="0.3">
      <c r="F495" s="109"/>
    </row>
    <row r="496" spans="6:6" x14ac:dyDescent="0.3">
      <c r="F496" s="109"/>
    </row>
    <row r="497" spans="6:6" x14ac:dyDescent="0.3">
      <c r="F497" s="109"/>
    </row>
    <row r="498" spans="6:6" x14ac:dyDescent="0.3">
      <c r="F498" s="109"/>
    </row>
    <row r="499" spans="6:6" x14ac:dyDescent="0.3">
      <c r="F499" s="109"/>
    </row>
    <row r="500" spans="6:6" x14ac:dyDescent="0.3">
      <c r="F500" s="109"/>
    </row>
    <row r="501" spans="6:6" x14ac:dyDescent="0.3">
      <c r="F501" s="109"/>
    </row>
    <row r="502" spans="6:6" x14ac:dyDescent="0.3">
      <c r="F502" s="109"/>
    </row>
    <row r="503" spans="6:6" x14ac:dyDescent="0.3">
      <c r="F503" s="109"/>
    </row>
    <row r="504" spans="6:6" x14ac:dyDescent="0.3">
      <c r="F504" s="109"/>
    </row>
    <row r="505" spans="6:6" x14ac:dyDescent="0.3">
      <c r="F505" s="109"/>
    </row>
    <row r="506" spans="6:6" x14ac:dyDescent="0.3">
      <c r="F506" s="109"/>
    </row>
    <row r="507" spans="6:6" x14ac:dyDescent="0.3">
      <c r="F507" s="109"/>
    </row>
    <row r="508" spans="6:6" x14ac:dyDescent="0.3">
      <c r="F508" s="109"/>
    </row>
    <row r="509" spans="6:6" x14ac:dyDescent="0.3">
      <c r="F509" s="109"/>
    </row>
    <row r="510" spans="6:6" x14ac:dyDescent="0.3">
      <c r="F510" s="109"/>
    </row>
    <row r="511" spans="6:6" x14ac:dyDescent="0.3">
      <c r="F511" s="109"/>
    </row>
    <row r="512" spans="6:6" x14ac:dyDescent="0.3">
      <c r="F512" s="109"/>
    </row>
    <row r="513" spans="6:6" x14ac:dyDescent="0.3">
      <c r="F513" s="109"/>
    </row>
    <row r="514" spans="6:6" x14ac:dyDescent="0.3">
      <c r="F514" s="109"/>
    </row>
    <row r="515" spans="6:6" x14ac:dyDescent="0.3">
      <c r="F515" s="109"/>
    </row>
    <row r="516" spans="6:6" x14ac:dyDescent="0.3">
      <c r="F516" s="109"/>
    </row>
    <row r="517" spans="6:6" x14ac:dyDescent="0.3">
      <c r="F517" s="109"/>
    </row>
    <row r="518" spans="6:6" x14ac:dyDescent="0.3">
      <c r="F518" s="109"/>
    </row>
    <row r="519" spans="6:6" x14ac:dyDescent="0.3">
      <c r="F519" s="109"/>
    </row>
    <row r="520" spans="6:6" x14ac:dyDescent="0.3">
      <c r="F520" s="109"/>
    </row>
    <row r="521" spans="6:6" x14ac:dyDescent="0.3">
      <c r="F521" s="109"/>
    </row>
    <row r="522" spans="6:6" x14ac:dyDescent="0.3">
      <c r="F522" s="109"/>
    </row>
    <row r="523" spans="6:6" x14ac:dyDescent="0.3">
      <c r="F523" s="109"/>
    </row>
    <row r="524" spans="6:6" x14ac:dyDescent="0.3">
      <c r="F524" s="109"/>
    </row>
    <row r="525" spans="6:6" x14ac:dyDescent="0.3">
      <c r="F525" s="109"/>
    </row>
    <row r="526" spans="6:6" x14ac:dyDescent="0.3">
      <c r="F526" s="109"/>
    </row>
    <row r="527" spans="6:6" x14ac:dyDescent="0.3">
      <c r="F527" s="109"/>
    </row>
    <row r="528" spans="6:6" x14ac:dyDescent="0.3">
      <c r="F528" s="109"/>
    </row>
    <row r="529" spans="6:6" x14ac:dyDescent="0.3">
      <c r="F529" s="109"/>
    </row>
    <row r="530" spans="6:6" x14ac:dyDescent="0.3">
      <c r="F530" s="109"/>
    </row>
    <row r="531" spans="6:6" x14ac:dyDescent="0.3">
      <c r="F531" s="109"/>
    </row>
    <row r="532" spans="6:6" x14ac:dyDescent="0.3">
      <c r="F532" s="109"/>
    </row>
    <row r="533" spans="6:6" x14ac:dyDescent="0.3">
      <c r="F533" s="109"/>
    </row>
    <row r="534" spans="6:6" x14ac:dyDescent="0.3">
      <c r="F534" s="109"/>
    </row>
    <row r="535" spans="6:6" x14ac:dyDescent="0.3">
      <c r="F535" s="109"/>
    </row>
    <row r="536" spans="6:6" x14ac:dyDescent="0.3">
      <c r="F536" s="109"/>
    </row>
    <row r="537" spans="6:6" x14ac:dyDescent="0.3">
      <c r="F537" s="109"/>
    </row>
    <row r="538" spans="6:6" x14ac:dyDescent="0.3">
      <c r="F538" s="109"/>
    </row>
    <row r="539" spans="6:6" x14ac:dyDescent="0.3">
      <c r="F539" s="109"/>
    </row>
    <row r="540" spans="6:6" x14ac:dyDescent="0.3">
      <c r="F540" s="109"/>
    </row>
    <row r="541" spans="6:6" x14ac:dyDescent="0.3">
      <c r="F541" s="109"/>
    </row>
    <row r="542" spans="6:6" x14ac:dyDescent="0.3">
      <c r="F542" s="109"/>
    </row>
    <row r="543" spans="6:6" x14ac:dyDescent="0.3">
      <c r="F543" s="109"/>
    </row>
    <row r="544" spans="6:6" x14ac:dyDescent="0.3">
      <c r="F544" s="109"/>
    </row>
    <row r="545" spans="6:6" x14ac:dyDescent="0.3">
      <c r="F545" s="109"/>
    </row>
  </sheetData>
  <pageMargins left="0.7" right="0.7" top="0.75" bottom="0.75" header="0.3" footer="0.3"/>
  <pageSetup orientation="portrait" r:id="rId1"/>
  <colBreaks count="1" manualBreakCount="1">
    <brk id="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6E37B-29F4-43A6-BC11-08540AE474DF}">
  <dimension ref="A1:S206"/>
  <sheetViews>
    <sheetView topLeftCell="A187" workbookViewId="0">
      <selection activeCell="E213" sqref="E213"/>
    </sheetView>
  </sheetViews>
  <sheetFormatPr defaultRowHeight="15.6" x14ac:dyDescent="0.3"/>
  <cols>
    <col min="1" max="1" width="11" customWidth="1"/>
    <col min="2" max="2" width="10.3984375" customWidth="1"/>
    <col min="3" max="3" width="12.59765625" style="172" customWidth="1"/>
    <col min="4" max="5" width="8.796875" style="10"/>
    <col min="6" max="6" width="9.3984375" style="10" bestFit="1" customWidth="1"/>
    <col min="7" max="19" width="8.796875" style="10"/>
  </cols>
  <sheetData>
    <row r="1" spans="1:4" x14ac:dyDescent="0.3">
      <c r="B1" t="s">
        <v>129</v>
      </c>
      <c r="C1" s="172" t="s">
        <v>130</v>
      </c>
      <c r="D1" s="10" t="s">
        <v>131</v>
      </c>
    </row>
    <row r="2" spans="1:4" x14ac:dyDescent="0.3">
      <c r="A2" s="88">
        <v>45392</v>
      </c>
      <c r="B2" s="107">
        <v>0</v>
      </c>
      <c r="C2" s="172">
        <f>B2</f>
        <v>0</v>
      </c>
    </row>
    <row r="3" spans="1:4" x14ac:dyDescent="0.3">
      <c r="A3" s="88">
        <v>45393</v>
      </c>
      <c r="B3" s="107">
        <v>0</v>
      </c>
      <c r="C3" s="172">
        <f>C2+B3</f>
        <v>0</v>
      </c>
    </row>
    <row r="4" spans="1:4" x14ac:dyDescent="0.3">
      <c r="A4" s="88">
        <v>45394</v>
      </c>
      <c r="B4" s="107">
        <v>0</v>
      </c>
      <c r="C4" s="172">
        <f t="shared" ref="C4:C67" si="0">C3+B4</f>
        <v>0</v>
      </c>
    </row>
    <row r="5" spans="1:4" x14ac:dyDescent="0.3">
      <c r="A5" s="88">
        <v>45395</v>
      </c>
      <c r="B5" s="107">
        <v>0</v>
      </c>
      <c r="C5" s="172">
        <f t="shared" si="0"/>
        <v>0</v>
      </c>
    </row>
    <row r="6" spans="1:4" x14ac:dyDescent="0.3">
      <c r="A6" s="88">
        <v>45396</v>
      </c>
      <c r="B6" s="107">
        <v>0</v>
      </c>
      <c r="C6" s="172">
        <f t="shared" si="0"/>
        <v>0</v>
      </c>
    </row>
    <row r="7" spans="1:4" x14ac:dyDescent="0.3">
      <c r="A7" s="88">
        <v>45397</v>
      </c>
      <c r="B7" s="107">
        <v>0</v>
      </c>
      <c r="C7" s="172">
        <f t="shared" si="0"/>
        <v>0</v>
      </c>
    </row>
    <row r="8" spans="1:4" x14ac:dyDescent="0.3">
      <c r="A8" s="88">
        <v>45398</v>
      </c>
      <c r="B8" s="107">
        <v>0</v>
      </c>
      <c r="C8" s="172">
        <f t="shared" si="0"/>
        <v>0</v>
      </c>
    </row>
    <row r="9" spans="1:4" x14ac:dyDescent="0.3">
      <c r="A9" s="88">
        <v>45399</v>
      </c>
      <c r="B9" s="107">
        <v>0</v>
      </c>
      <c r="C9" s="172">
        <f t="shared" si="0"/>
        <v>0</v>
      </c>
    </row>
    <row r="10" spans="1:4" x14ac:dyDescent="0.3">
      <c r="A10" s="88">
        <v>45400</v>
      </c>
      <c r="B10" s="107">
        <v>0</v>
      </c>
      <c r="C10" s="172">
        <f t="shared" si="0"/>
        <v>0</v>
      </c>
    </row>
    <row r="11" spans="1:4" x14ac:dyDescent="0.3">
      <c r="A11" s="88">
        <v>45401</v>
      </c>
      <c r="B11" s="107">
        <v>0</v>
      </c>
      <c r="C11" s="172">
        <f t="shared" si="0"/>
        <v>0</v>
      </c>
    </row>
    <row r="12" spans="1:4" x14ac:dyDescent="0.3">
      <c r="A12" s="88">
        <v>45402</v>
      </c>
      <c r="B12" s="107">
        <v>0</v>
      </c>
      <c r="C12" s="172">
        <f t="shared" si="0"/>
        <v>0</v>
      </c>
    </row>
    <row r="13" spans="1:4" x14ac:dyDescent="0.3">
      <c r="A13" s="88">
        <v>45403</v>
      </c>
      <c r="B13" s="107">
        <v>0</v>
      </c>
      <c r="C13" s="172">
        <f t="shared" si="0"/>
        <v>0</v>
      </c>
    </row>
    <row r="14" spans="1:4" x14ac:dyDescent="0.3">
      <c r="A14" s="88">
        <v>45404</v>
      </c>
      <c r="B14" s="107">
        <v>0</v>
      </c>
      <c r="C14" s="172">
        <f t="shared" si="0"/>
        <v>0</v>
      </c>
    </row>
    <row r="15" spans="1:4" x14ac:dyDescent="0.3">
      <c r="A15" s="88">
        <v>45405</v>
      </c>
      <c r="B15" s="107">
        <v>0</v>
      </c>
      <c r="C15" s="172">
        <f t="shared" si="0"/>
        <v>0</v>
      </c>
    </row>
    <row r="16" spans="1:4" x14ac:dyDescent="0.3">
      <c r="A16" s="88">
        <v>45406</v>
      </c>
      <c r="B16" s="107">
        <v>0</v>
      </c>
      <c r="C16" s="172">
        <f t="shared" si="0"/>
        <v>0</v>
      </c>
    </row>
    <row r="17" spans="1:3" x14ac:dyDescent="0.3">
      <c r="A17" s="88">
        <v>45407</v>
      </c>
      <c r="B17" s="107">
        <v>0</v>
      </c>
      <c r="C17" s="172">
        <f t="shared" si="0"/>
        <v>0</v>
      </c>
    </row>
    <row r="18" spans="1:3" x14ac:dyDescent="0.3">
      <c r="A18" s="88">
        <v>45408</v>
      </c>
      <c r="B18" s="107">
        <v>0</v>
      </c>
      <c r="C18" s="172">
        <f t="shared" si="0"/>
        <v>0</v>
      </c>
    </row>
    <row r="19" spans="1:3" x14ac:dyDescent="0.3">
      <c r="A19" s="88">
        <v>45409</v>
      </c>
      <c r="B19" s="107">
        <v>0</v>
      </c>
      <c r="C19" s="172">
        <f t="shared" si="0"/>
        <v>0</v>
      </c>
    </row>
    <row r="20" spans="1:3" x14ac:dyDescent="0.3">
      <c r="A20" s="88">
        <v>45410</v>
      </c>
      <c r="B20" s="107">
        <v>0</v>
      </c>
      <c r="C20" s="172">
        <f t="shared" si="0"/>
        <v>0</v>
      </c>
    </row>
    <row r="21" spans="1:3" x14ac:dyDescent="0.3">
      <c r="A21" s="88">
        <v>45411</v>
      </c>
      <c r="B21" s="107">
        <v>0</v>
      </c>
      <c r="C21" s="172">
        <f t="shared" si="0"/>
        <v>0</v>
      </c>
    </row>
    <row r="22" spans="1:3" x14ac:dyDescent="0.3">
      <c r="A22" s="88">
        <v>45412</v>
      </c>
      <c r="B22" s="107">
        <v>0</v>
      </c>
      <c r="C22" s="172">
        <f t="shared" si="0"/>
        <v>0</v>
      </c>
    </row>
    <row r="23" spans="1:3" x14ac:dyDescent="0.3">
      <c r="A23" s="88">
        <v>45413</v>
      </c>
      <c r="B23" s="107">
        <v>0</v>
      </c>
      <c r="C23" s="172">
        <f t="shared" si="0"/>
        <v>0</v>
      </c>
    </row>
    <row r="24" spans="1:3" x14ac:dyDescent="0.3">
      <c r="A24" s="88">
        <v>45414</v>
      </c>
      <c r="B24" s="107">
        <v>0</v>
      </c>
      <c r="C24" s="172">
        <f t="shared" si="0"/>
        <v>0</v>
      </c>
    </row>
    <row r="25" spans="1:3" x14ac:dyDescent="0.3">
      <c r="A25" s="88">
        <v>45415</v>
      </c>
      <c r="B25" s="107">
        <v>0</v>
      </c>
      <c r="C25" s="172">
        <f t="shared" si="0"/>
        <v>0</v>
      </c>
    </row>
    <row r="26" spans="1:3" x14ac:dyDescent="0.3">
      <c r="A26" s="88">
        <v>45416</v>
      </c>
      <c r="B26" s="107">
        <v>0</v>
      </c>
      <c r="C26" s="172">
        <f t="shared" si="0"/>
        <v>0</v>
      </c>
    </row>
    <row r="27" spans="1:3" x14ac:dyDescent="0.3">
      <c r="A27" s="88">
        <v>45417</v>
      </c>
      <c r="B27" s="107">
        <v>0</v>
      </c>
      <c r="C27" s="172">
        <f t="shared" si="0"/>
        <v>0</v>
      </c>
    </row>
    <row r="28" spans="1:3" x14ac:dyDescent="0.3">
      <c r="A28" s="88">
        <v>45418</v>
      </c>
      <c r="B28" s="107">
        <v>0</v>
      </c>
      <c r="C28" s="172">
        <f t="shared" si="0"/>
        <v>0</v>
      </c>
    </row>
    <row r="29" spans="1:3" x14ac:dyDescent="0.3">
      <c r="A29" s="88">
        <v>45419</v>
      </c>
      <c r="B29" s="107">
        <v>0</v>
      </c>
      <c r="C29" s="172">
        <f t="shared" si="0"/>
        <v>0</v>
      </c>
    </row>
    <row r="30" spans="1:3" x14ac:dyDescent="0.3">
      <c r="A30" s="88">
        <v>45420</v>
      </c>
      <c r="B30" s="107">
        <v>0</v>
      </c>
      <c r="C30" s="172">
        <f t="shared" si="0"/>
        <v>0</v>
      </c>
    </row>
    <row r="31" spans="1:3" x14ac:dyDescent="0.3">
      <c r="A31" s="88">
        <v>45421</v>
      </c>
      <c r="B31" s="107">
        <v>0</v>
      </c>
      <c r="C31" s="172">
        <f t="shared" si="0"/>
        <v>0</v>
      </c>
    </row>
    <row r="32" spans="1:3" x14ac:dyDescent="0.3">
      <c r="A32" s="88">
        <v>45422</v>
      </c>
      <c r="B32" s="107">
        <v>0</v>
      </c>
      <c r="C32" s="172">
        <f t="shared" si="0"/>
        <v>0</v>
      </c>
    </row>
    <row r="33" spans="1:3" x14ac:dyDescent="0.3">
      <c r="A33" s="88">
        <v>45423</v>
      </c>
      <c r="B33" s="107">
        <v>0</v>
      </c>
      <c r="C33" s="172">
        <f t="shared" si="0"/>
        <v>0</v>
      </c>
    </row>
    <row r="34" spans="1:3" x14ac:dyDescent="0.3">
      <c r="A34" s="88">
        <v>45424</v>
      </c>
      <c r="B34" s="107">
        <v>2</v>
      </c>
      <c r="C34" s="172">
        <f t="shared" si="0"/>
        <v>2</v>
      </c>
    </row>
    <row r="35" spans="1:3" x14ac:dyDescent="0.3">
      <c r="A35" s="88">
        <v>45425</v>
      </c>
      <c r="B35" s="107">
        <v>7</v>
      </c>
      <c r="C35" s="172">
        <f t="shared" si="0"/>
        <v>9</v>
      </c>
    </row>
    <row r="36" spans="1:3" x14ac:dyDescent="0.3">
      <c r="A36" s="88">
        <v>45426</v>
      </c>
      <c r="B36" s="107">
        <v>13</v>
      </c>
      <c r="C36" s="172">
        <f t="shared" si="0"/>
        <v>22</v>
      </c>
    </row>
    <row r="37" spans="1:3" x14ac:dyDescent="0.3">
      <c r="A37" s="88">
        <v>45427</v>
      </c>
      <c r="B37" s="107">
        <v>14</v>
      </c>
      <c r="C37" s="172">
        <f t="shared" si="0"/>
        <v>36</v>
      </c>
    </row>
    <row r="38" spans="1:3" x14ac:dyDescent="0.3">
      <c r="A38" s="88">
        <v>45428</v>
      </c>
      <c r="B38" s="107">
        <v>32</v>
      </c>
      <c r="C38" s="172">
        <f t="shared" si="0"/>
        <v>68</v>
      </c>
    </row>
    <row r="39" spans="1:3" x14ac:dyDescent="0.3">
      <c r="A39" s="88">
        <v>45429</v>
      </c>
      <c r="B39" s="107">
        <v>43</v>
      </c>
      <c r="C39" s="172">
        <f t="shared" si="0"/>
        <v>111</v>
      </c>
    </row>
    <row r="40" spans="1:3" x14ac:dyDescent="0.3">
      <c r="A40" s="88">
        <v>45430</v>
      </c>
      <c r="B40" s="107">
        <v>63</v>
      </c>
      <c r="C40" s="172">
        <f t="shared" si="0"/>
        <v>174</v>
      </c>
    </row>
    <row r="41" spans="1:3" x14ac:dyDescent="0.3">
      <c r="A41" s="88">
        <v>45431</v>
      </c>
      <c r="B41" s="107">
        <v>68</v>
      </c>
      <c r="C41" s="172">
        <f t="shared" si="0"/>
        <v>242</v>
      </c>
    </row>
    <row r="42" spans="1:3" x14ac:dyDescent="0.3">
      <c r="A42" s="88">
        <v>45432</v>
      </c>
      <c r="B42" s="107">
        <v>51</v>
      </c>
      <c r="C42" s="172">
        <f t="shared" si="0"/>
        <v>293</v>
      </c>
    </row>
    <row r="43" spans="1:3" x14ac:dyDescent="0.3">
      <c r="A43" s="88">
        <v>45433</v>
      </c>
      <c r="B43" s="107">
        <v>60</v>
      </c>
      <c r="C43" s="172">
        <f t="shared" si="0"/>
        <v>353</v>
      </c>
    </row>
    <row r="44" spans="1:3" x14ac:dyDescent="0.3">
      <c r="A44" s="88">
        <v>45434</v>
      </c>
      <c r="B44" s="107">
        <v>24</v>
      </c>
      <c r="C44" s="172">
        <f t="shared" si="0"/>
        <v>377</v>
      </c>
    </row>
    <row r="45" spans="1:3" x14ac:dyDescent="0.3">
      <c r="A45" s="88">
        <v>45435</v>
      </c>
      <c r="B45" s="107">
        <v>13</v>
      </c>
      <c r="C45" s="172">
        <f t="shared" si="0"/>
        <v>390</v>
      </c>
    </row>
    <row r="46" spans="1:3" x14ac:dyDescent="0.3">
      <c r="A46" s="88">
        <v>45436</v>
      </c>
      <c r="B46" s="107">
        <v>21</v>
      </c>
      <c r="C46" s="172">
        <f t="shared" si="0"/>
        <v>411</v>
      </c>
    </row>
    <row r="47" spans="1:3" x14ac:dyDescent="0.3">
      <c r="A47" s="88">
        <v>45437</v>
      </c>
      <c r="B47" s="107">
        <v>33</v>
      </c>
      <c r="C47" s="172">
        <f t="shared" si="0"/>
        <v>444</v>
      </c>
    </row>
    <row r="48" spans="1:3" x14ac:dyDescent="0.3">
      <c r="A48" s="88">
        <v>45438</v>
      </c>
      <c r="B48" s="107">
        <v>57</v>
      </c>
      <c r="C48" s="172">
        <f t="shared" si="0"/>
        <v>501</v>
      </c>
    </row>
    <row r="49" spans="1:3" x14ac:dyDescent="0.3">
      <c r="A49" s="88">
        <v>45439</v>
      </c>
      <c r="B49" s="107">
        <v>67</v>
      </c>
      <c r="C49" s="172">
        <f t="shared" si="0"/>
        <v>568</v>
      </c>
    </row>
    <row r="50" spans="1:3" x14ac:dyDescent="0.3">
      <c r="A50" s="88">
        <v>45440</v>
      </c>
      <c r="B50" s="107">
        <v>77</v>
      </c>
      <c r="C50" s="172">
        <f t="shared" si="0"/>
        <v>645</v>
      </c>
    </row>
    <row r="51" spans="1:3" x14ac:dyDescent="0.3">
      <c r="A51" s="88">
        <v>45441</v>
      </c>
      <c r="B51" s="107">
        <v>96</v>
      </c>
      <c r="C51" s="172">
        <f t="shared" si="0"/>
        <v>741</v>
      </c>
    </row>
    <row r="52" spans="1:3" x14ac:dyDescent="0.3">
      <c r="A52" s="88">
        <v>45442</v>
      </c>
      <c r="B52" s="107">
        <v>92</v>
      </c>
      <c r="C52" s="172">
        <f t="shared" si="0"/>
        <v>833</v>
      </c>
    </row>
    <row r="53" spans="1:3" x14ac:dyDescent="0.3">
      <c r="A53" s="88">
        <v>45443</v>
      </c>
      <c r="B53" s="107">
        <v>124</v>
      </c>
      <c r="C53" s="172">
        <f t="shared" si="0"/>
        <v>957</v>
      </c>
    </row>
    <row r="54" spans="1:3" x14ac:dyDescent="0.3">
      <c r="A54" s="88">
        <v>45444</v>
      </c>
      <c r="B54" s="107">
        <v>311</v>
      </c>
      <c r="C54" s="172">
        <f t="shared" si="0"/>
        <v>1268</v>
      </c>
    </row>
    <row r="55" spans="1:3" x14ac:dyDescent="0.3">
      <c r="A55" s="88">
        <v>45445</v>
      </c>
      <c r="B55" s="107">
        <v>315</v>
      </c>
      <c r="C55" s="172">
        <f t="shared" si="0"/>
        <v>1583</v>
      </c>
    </row>
    <row r="56" spans="1:3" x14ac:dyDescent="0.3">
      <c r="A56" s="88">
        <v>45446</v>
      </c>
      <c r="B56" s="107">
        <v>242</v>
      </c>
      <c r="C56" s="172">
        <f t="shared" si="0"/>
        <v>1825</v>
      </c>
    </row>
    <row r="57" spans="1:3" x14ac:dyDescent="0.3">
      <c r="A57" s="88">
        <v>45447</v>
      </c>
      <c r="B57" s="107">
        <v>123</v>
      </c>
      <c r="C57" s="172">
        <f t="shared" si="0"/>
        <v>1948</v>
      </c>
    </row>
    <row r="58" spans="1:3" x14ac:dyDescent="0.3">
      <c r="A58" s="88">
        <v>45448</v>
      </c>
      <c r="B58" s="107">
        <v>300</v>
      </c>
      <c r="C58" s="172">
        <f t="shared" si="0"/>
        <v>2248</v>
      </c>
    </row>
    <row r="59" spans="1:3" x14ac:dyDescent="0.3">
      <c r="A59" s="88">
        <v>45449</v>
      </c>
      <c r="B59" s="107">
        <v>441</v>
      </c>
      <c r="C59" s="172">
        <f t="shared" si="0"/>
        <v>2689</v>
      </c>
    </row>
    <row r="60" spans="1:3" x14ac:dyDescent="0.3">
      <c r="A60" s="88">
        <v>45450</v>
      </c>
      <c r="B60" s="107">
        <v>719</v>
      </c>
      <c r="C60" s="172">
        <f t="shared" si="0"/>
        <v>3408</v>
      </c>
    </row>
    <row r="61" spans="1:3" x14ac:dyDescent="0.3">
      <c r="A61" s="88">
        <v>45451</v>
      </c>
      <c r="B61" s="107">
        <v>554</v>
      </c>
      <c r="C61" s="172">
        <f t="shared" si="0"/>
        <v>3962</v>
      </c>
    </row>
    <row r="62" spans="1:3" x14ac:dyDescent="0.3">
      <c r="A62" s="88">
        <v>45452</v>
      </c>
      <c r="B62" s="107">
        <v>614</v>
      </c>
      <c r="C62" s="172">
        <f t="shared" si="0"/>
        <v>4576</v>
      </c>
    </row>
    <row r="63" spans="1:3" x14ac:dyDescent="0.3">
      <c r="A63" s="88">
        <v>45453</v>
      </c>
      <c r="B63" s="107">
        <v>853</v>
      </c>
      <c r="C63" s="172">
        <f t="shared" si="0"/>
        <v>5429</v>
      </c>
    </row>
    <row r="64" spans="1:3" x14ac:dyDescent="0.3">
      <c r="A64" s="88">
        <v>45454</v>
      </c>
      <c r="B64" s="107">
        <v>669</v>
      </c>
      <c r="C64" s="172">
        <f t="shared" si="0"/>
        <v>6098</v>
      </c>
    </row>
    <row r="65" spans="1:3" x14ac:dyDescent="0.3">
      <c r="A65" s="88">
        <v>45455</v>
      </c>
      <c r="B65" s="107">
        <v>681</v>
      </c>
      <c r="C65" s="172">
        <f t="shared" si="0"/>
        <v>6779</v>
      </c>
    </row>
    <row r="66" spans="1:3" x14ac:dyDescent="0.3">
      <c r="A66" s="88">
        <v>45456</v>
      </c>
      <c r="B66" s="107">
        <v>658</v>
      </c>
      <c r="C66" s="172">
        <f t="shared" si="0"/>
        <v>7437</v>
      </c>
    </row>
    <row r="67" spans="1:3" x14ac:dyDescent="0.3">
      <c r="A67" s="165">
        <v>45457</v>
      </c>
      <c r="B67" s="107">
        <v>783</v>
      </c>
      <c r="C67" s="172">
        <f t="shared" si="0"/>
        <v>8220</v>
      </c>
    </row>
    <row r="68" spans="1:3" x14ac:dyDescent="0.3">
      <c r="A68" s="88">
        <v>45458</v>
      </c>
      <c r="B68" s="107">
        <v>556</v>
      </c>
      <c r="C68" s="172">
        <f t="shared" ref="C68:C131" si="1">C67+B68</f>
        <v>8776</v>
      </c>
    </row>
    <row r="69" spans="1:3" x14ac:dyDescent="0.3">
      <c r="A69" s="88">
        <v>45459</v>
      </c>
      <c r="B69" s="107">
        <v>753</v>
      </c>
      <c r="C69" s="172">
        <f t="shared" si="1"/>
        <v>9529</v>
      </c>
    </row>
    <row r="70" spans="1:3" x14ac:dyDescent="0.3">
      <c r="A70" s="88">
        <v>45460</v>
      </c>
      <c r="B70" s="107">
        <v>813</v>
      </c>
      <c r="C70" s="172">
        <f t="shared" si="1"/>
        <v>10342</v>
      </c>
    </row>
    <row r="71" spans="1:3" x14ac:dyDescent="0.3">
      <c r="A71" s="88">
        <v>45461</v>
      </c>
      <c r="B71" s="107">
        <v>936</v>
      </c>
      <c r="C71" s="172">
        <f t="shared" si="1"/>
        <v>11278</v>
      </c>
    </row>
    <row r="72" spans="1:3" x14ac:dyDescent="0.3">
      <c r="A72" s="88">
        <v>45462</v>
      </c>
      <c r="B72" s="107">
        <v>1590</v>
      </c>
      <c r="C72" s="172">
        <f t="shared" si="1"/>
        <v>12868</v>
      </c>
    </row>
    <row r="73" spans="1:3" x14ac:dyDescent="0.3">
      <c r="A73" s="88">
        <v>45463</v>
      </c>
      <c r="B73" s="107">
        <v>1610</v>
      </c>
      <c r="C73" s="172">
        <f t="shared" si="1"/>
        <v>14478</v>
      </c>
    </row>
    <row r="74" spans="1:3" x14ac:dyDescent="0.3">
      <c r="A74" s="88">
        <v>45464</v>
      </c>
      <c r="B74" s="107">
        <v>2505</v>
      </c>
      <c r="C74" s="172">
        <f t="shared" si="1"/>
        <v>16983</v>
      </c>
    </row>
    <row r="75" spans="1:3" x14ac:dyDescent="0.3">
      <c r="A75" s="88">
        <v>45465</v>
      </c>
      <c r="B75" s="107">
        <v>2096</v>
      </c>
      <c r="C75" s="172">
        <f t="shared" si="1"/>
        <v>19079</v>
      </c>
    </row>
    <row r="76" spans="1:3" x14ac:dyDescent="0.3">
      <c r="A76" s="88">
        <v>45466</v>
      </c>
      <c r="B76" s="107">
        <v>2539</v>
      </c>
      <c r="C76" s="172">
        <f t="shared" si="1"/>
        <v>21618</v>
      </c>
    </row>
    <row r="77" spans="1:3" x14ac:dyDescent="0.3">
      <c r="A77" s="88">
        <v>45467</v>
      </c>
      <c r="B77" s="107">
        <v>2167</v>
      </c>
      <c r="C77" s="172">
        <f t="shared" si="1"/>
        <v>23785</v>
      </c>
    </row>
    <row r="78" spans="1:3" x14ac:dyDescent="0.3">
      <c r="A78" s="88">
        <v>45468</v>
      </c>
      <c r="B78" s="107">
        <v>1210</v>
      </c>
      <c r="C78" s="172">
        <f t="shared" si="1"/>
        <v>24995</v>
      </c>
    </row>
    <row r="79" spans="1:3" x14ac:dyDescent="0.3">
      <c r="A79" s="88">
        <v>45469</v>
      </c>
      <c r="B79" s="107">
        <v>1912</v>
      </c>
      <c r="C79" s="172">
        <f t="shared" si="1"/>
        <v>26907</v>
      </c>
    </row>
    <row r="80" spans="1:3" x14ac:dyDescent="0.3">
      <c r="A80" s="88">
        <v>45470</v>
      </c>
      <c r="B80" s="107">
        <v>1445</v>
      </c>
      <c r="C80" s="172">
        <f t="shared" si="1"/>
        <v>28352</v>
      </c>
    </row>
    <row r="81" spans="1:3" x14ac:dyDescent="0.3">
      <c r="A81" s="88">
        <v>45471</v>
      </c>
      <c r="B81" s="107">
        <v>1873</v>
      </c>
      <c r="C81" s="172">
        <f t="shared" si="1"/>
        <v>30225</v>
      </c>
    </row>
    <row r="82" spans="1:3" x14ac:dyDescent="0.3">
      <c r="A82" s="88">
        <v>45472</v>
      </c>
      <c r="B82" s="107">
        <v>1813</v>
      </c>
      <c r="C82" s="172">
        <f t="shared" si="1"/>
        <v>32038</v>
      </c>
    </row>
    <row r="83" spans="1:3" x14ac:dyDescent="0.3">
      <c r="A83" s="88">
        <v>45473</v>
      </c>
      <c r="B83" s="107">
        <v>2501</v>
      </c>
      <c r="C83" s="172">
        <f t="shared" si="1"/>
        <v>34539</v>
      </c>
    </row>
    <row r="84" spans="1:3" x14ac:dyDescent="0.3">
      <c r="A84" s="88">
        <v>45474</v>
      </c>
      <c r="B84" s="107">
        <v>2127</v>
      </c>
      <c r="C84" s="172">
        <f t="shared" si="1"/>
        <v>36666</v>
      </c>
    </row>
    <row r="85" spans="1:3" x14ac:dyDescent="0.3">
      <c r="A85" s="88">
        <v>45475</v>
      </c>
      <c r="B85" s="107">
        <v>2709</v>
      </c>
      <c r="C85" s="172">
        <f t="shared" si="1"/>
        <v>39375</v>
      </c>
    </row>
    <row r="86" spans="1:3" x14ac:dyDescent="0.3">
      <c r="A86" s="88">
        <v>45476</v>
      </c>
      <c r="B86" s="107">
        <v>1847</v>
      </c>
      <c r="C86" s="172">
        <f t="shared" si="1"/>
        <v>41222</v>
      </c>
    </row>
    <row r="87" spans="1:3" x14ac:dyDescent="0.3">
      <c r="A87" s="88">
        <v>45477</v>
      </c>
      <c r="B87" s="107">
        <v>2100</v>
      </c>
      <c r="C87" s="172">
        <f t="shared" si="1"/>
        <v>43322</v>
      </c>
    </row>
    <row r="88" spans="1:3" x14ac:dyDescent="0.3">
      <c r="A88" s="88">
        <v>45478</v>
      </c>
      <c r="B88" s="107">
        <v>1421</v>
      </c>
      <c r="C88" s="172">
        <f t="shared" si="1"/>
        <v>44743</v>
      </c>
    </row>
    <row r="89" spans="1:3" x14ac:dyDescent="0.3">
      <c r="A89" s="88">
        <v>45479</v>
      </c>
      <c r="B89" s="107">
        <v>627</v>
      </c>
      <c r="C89" s="172">
        <f t="shared" si="1"/>
        <v>45370</v>
      </c>
    </row>
    <row r="90" spans="1:3" x14ac:dyDescent="0.3">
      <c r="A90" s="88">
        <v>45480</v>
      </c>
      <c r="B90" s="107">
        <v>1734</v>
      </c>
      <c r="C90" s="172">
        <f t="shared" si="1"/>
        <v>47104</v>
      </c>
    </row>
    <row r="91" spans="1:3" x14ac:dyDescent="0.3">
      <c r="A91" s="88">
        <v>45481</v>
      </c>
      <c r="B91" s="107">
        <v>1983</v>
      </c>
      <c r="C91" s="172">
        <f t="shared" si="1"/>
        <v>49087</v>
      </c>
    </row>
    <row r="92" spans="1:3" x14ac:dyDescent="0.3">
      <c r="A92" s="88">
        <v>45482</v>
      </c>
      <c r="B92" s="107">
        <v>1776</v>
      </c>
      <c r="C92" s="172">
        <f t="shared" si="1"/>
        <v>50863</v>
      </c>
    </row>
    <row r="93" spans="1:3" x14ac:dyDescent="0.3">
      <c r="A93" s="88">
        <v>45483</v>
      </c>
      <c r="B93" s="107">
        <v>1483</v>
      </c>
      <c r="C93" s="172">
        <f t="shared" si="1"/>
        <v>52346</v>
      </c>
    </row>
    <row r="94" spans="1:3" x14ac:dyDescent="0.3">
      <c r="A94" s="88">
        <v>45484</v>
      </c>
      <c r="B94" s="107">
        <v>1073</v>
      </c>
      <c r="C94" s="172">
        <f t="shared" si="1"/>
        <v>53419</v>
      </c>
    </row>
    <row r="95" spans="1:3" x14ac:dyDescent="0.3">
      <c r="A95" s="88">
        <v>45485</v>
      </c>
      <c r="B95" s="107">
        <v>903</v>
      </c>
      <c r="C95" s="172">
        <f t="shared" si="1"/>
        <v>54322</v>
      </c>
    </row>
    <row r="96" spans="1:3" x14ac:dyDescent="0.3">
      <c r="A96" s="88">
        <v>45486</v>
      </c>
      <c r="B96" s="107">
        <v>925</v>
      </c>
      <c r="C96" s="172">
        <f t="shared" si="1"/>
        <v>55247</v>
      </c>
    </row>
    <row r="97" spans="1:3" x14ac:dyDescent="0.3">
      <c r="A97" s="88">
        <v>45487</v>
      </c>
      <c r="B97" s="107">
        <v>1177</v>
      </c>
      <c r="C97" s="172">
        <f t="shared" si="1"/>
        <v>56424</v>
      </c>
    </row>
    <row r="98" spans="1:3" x14ac:dyDescent="0.3">
      <c r="A98" s="88">
        <v>45488</v>
      </c>
      <c r="B98" s="107">
        <v>1559</v>
      </c>
      <c r="C98" s="172">
        <f t="shared" si="1"/>
        <v>57983</v>
      </c>
    </row>
    <row r="99" spans="1:3" x14ac:dyDescent="0.3">
      <c r="A99" s="88">
        <v>45489</v>
      </c>
      <c r="B99" s="107">
        <v>1598</v>
      </c>
      <c r="C99" s="172">
        <f t="shared" si="1"/>
        <v>59581</v>
      </c>
    </row>
    <row r="100" spans="1:3" x14ac:dyDescent="0.3">
      <c r="A100" s="88">
        <v>45490</v>
      </c>
      <c r="B100" s="107">
        <v>1371</v>
      </c>
      <c r="C100" s="172">
        <f t="shared" si="1"/>
        <v>60952</v>
      </c>
    </row>
    <row r="101" spans="1:3" x14ac:dyDescent="0.3">
      <c r="A101" s="88">
        <v>45491</v>
      </c>
      <c r="B101" s="107">
        <v>803</v>
      </c>
      <c r="C101" s="172">
        <f t="shared" si="1"/>
        <v>61755</v>
      </c>
    </row>
    <row r="102" spans="1:3" x14ac:dyDescent="0.3">
      <c r="A102" s="88">
        <v>45492</v>
      </c>
      <c r="B102" s="107">
        <v>1178</v>
      </c>
      <c r="C102" s="172">
        <f t="shared" si="1"/>
        <v>62933</v>
      </c>
    </row>
    <row r="103" spans="1:3" x14ac:dyDescent="0.3">
      <c r="A103" s="88">
        <v>45493</v>
      </c>
      <c r="B103" s="107">
        <v>1218</v>
      </c>
      <c r="C103" s="172">
        <f t="shared" si="1"/>
        <v>64151</v>
      </c>
    </row>
    <row r="104" spans="1:3" x14ac:dyDescent="0.3">
      <c r="A104" s="88">
        <v>45494</v>
      </c>
      <c r="B104" s="107">
        <v>1301</v>
      </c>
      <c r="C104" s="172">
        <f t="shared" si="1"/>
        <v>65452</v>
      </c>
    </row>
    <row r="105" spans="1:3" x14ac:dyDescent="0.3">
      <c r="A105" s="88">
        <v>45495</v>
      </c>
      <c r="B105" s="107">
        <v>457</v>
      </c>
      <c r="C105" s="172">
        <f t="shared" si="1"/>
        <v>65909</v>
      </c>
    </row>
    <row r="106" spans="1:3" x14ac:dyDescent="0.3">
      <c r="A106" s="88">
        <v>45496</v>
      </c>
      <c r="B106" s="107">
        <v>628</v>
      </c>
      <c r="C106" s="172">
        <f t="shared" si="1"/>
        <v>66537</v>
      </c>
    </row>
    <row r="107" spans="1:3" x14ac:dyDescent="0.3">
      <c r="A107" s="88">
        <v>45497</v>
      </c>
      <c r="B107" s="107">
        <v>537</v>
      </c>
      <c r="C107" s="172">
        <f t="shared" si="1"/>
        <v>67074</v>
      </c>
    </row>
    <row r="108" spans="1:3" x14ac:dyDescent="0.3">
      <c r="A108" s="88">
        <v>45498</v>
      </c>
      <c r="B108" s="107">
        <v>479</v>
      </c>
      <c r="C108" s="172">
        <f t="shared" si="1"/>
        <v>67553</v>
      </c>
    </row>
    <row r="109" spans="1:3" x14ac:dyDescent="0.3">
      <c r="A109" s="88">
        <v>45499</v>
      </c>
      <c r="B109" s="107">
        <v>798</v>
      </c>
      <c r="C109" s="172">
        <f t="shared" si="1"/>
        <v>68351</v>
      </c>
    </row>
    <row r="110" spans="1:3" x14ac:dyDescent="0.3">
      <c r="A110" s="88">
        <v>45500</v>
      </c>
      <c r="B110" s="107">
        <v>857</v>
      </c>
      <c r="C110" s="172">
        <f t="shared" si="1"/>
        <v>69208</v>
      </c>
    </row>
    <row r="111" spans="1:3" x14ac:dyDescent="0.3">
      <c r="A111" s="88">
        <v>45501</v>
      </c>
      <c r="B111" s="107">
        <v>1025</v>
      </c>
      <c r="C111" s="172">
        <f t="shared" si="1"/>
        <v>70233</v>
      </c>
    </row>
    <row r="112" spans="1:3" x14ac:dyDescent="0.3">
      <c r="A112" s="88">
        <v>45502</v>
      </c>
      <c r="B112" s="107">
        <v>691</v>
      </c>
      <c r="C112" s="172">
        <f t="shared" si="1"/>
        <v>70924</v>
      </c>
    </row>
    <row r="113" spans="1:3" x14ac:dyDescent="0.3">
      <c r="A113" s="88">
        <v>45503</v>
      </c>
      <c r="B113" s="107">
        <v>865</v>
      </c>
      <c r="C113" s="172">
        <f t="shared" si="1"/>
        <v>71789</v>
      </c>
    </row>
    <row r="114" spans="1:3" x14ac:dyDescent="0.3">
      <c r="A114" s="88">
        <v>45504</v>
      </c>
      <c r="B114" s="107">
        <v>1374</v>
      </c>
      <c r="C114" s="172">
        <f t="shared" si="1"/>
        <v>73163</v>
      </c>
    </row>
    <row r="115" spans="1:3" x14ac:dyDescent="0.3">
      <c r="A115" s="88">
        <v>45505</v>
      </c>
      <c r="B115" s="107">
        <v>1453</v>
      </c>
      <c r="C115" s="172">
        <f t="shared" si="1"/>
        <v>74616</v>
      </c>
    </row>
    <row r="116" spans="1:3" x14ac:dyDescent="0.3">
      <c r="A116" s="88">
        <v>45506</v>
      </c>
      <c r="B116" s="107">
        <v>1479</v>
      </c>
      <c r="C116" s="172">
        <f t="shared" si="1"/>
        <v>76095</v>
      </c>
    </row>
    <row r="117" spans="1:3" x14ac:dyDescent="0.3">
      <c r="A117" s="88">
        <v>45507</v>
      </c>
      <c r="B117" s="107">
        <v>1282</v>
      </c>
      <c r="C117" s="172">
        <f t="shared" si="1"/>
        <v>77377</v>
      </c>
    </row>
    <row r="118" spans="1:3" x14ac:dyDescent="0.3">
      <c r="A118" s="88">
        <v>45508</v>
      </c>
      <c r="B118" s="107">
        <v>947</v>
      </c>
      <c r="C118" s="172">
        <f t="shared" si="1"/>
        <v>78324</v>
      </c>
    </row>
    <row r="119" spans="1:3" x14ac:dyDescent="0.3">
      <c r="A119" s="88">
        <v>45509</v>
      </c>
      <c r="B119" s="107">
        <v>990</v>
      </c>
      <c r="C119" s="172">
        <f t="shared" si="1"/>
        <v>79314</v>
      </c>
    </row>
    <row r="120" spans="1:3" x14ac:dyDescent="0.3">
      <c r="A120" s="88">
        <v>45510</v>
      </c>
      <c r="B120" s="107">
        <v>589</v>
      </c>
      <c r="C120" s="172">
        <f t="shared" si="1"/>
        <v>79903</v>
      </c>
    </row>
    <row r="121" spans="1:3" x14ac:dyDescent="0.3">
      <c r="A121" s="88">
        <v>45511</v>
      </c>
      <c r="B121" s="107">
        <v>483</v>
      </c>
      <c r="C121" s="172">
        <f t="shared" si="1"/>
        <v>80386</v>
      </c>
    </row>
    <row r="122" spans="1:3" x14ac:dyDescent="0.3">
      <c r="A122" s="88">
        <v>45512</v>
      </c>
      <c r="B122" s="107">
        <v>411</v>
      </c>
      <c r="C122" s="172">
        <f t="shared" si="1"/>
        <v>80797</v>
      </c>
    </row>
    <row r="123" spans="1:3" x14ac:dyDescent="0.3">
      <c r="A123" s="88">
        <v>45513</v>
      </c>
      <c r="B123" s="107">
        <v>523</v>
      </c>
      <c r="C123" s="172">
        <f t="shared" si="1"/>
        <v>81320</v>
      </c>
    </row>
    <row r="124" spans="1:3" x14ac:dyDescent="0.3">
      <c r="A124" s="88">
        <v>45514</v>
      </c>
      <c r="B124" s="107">
        <v>265</v>
      </c>
      <c r="C124" s="172">
        <f t="shared" si="1"/>
        <v>81585</v>
      </c>
    </row>
    <row r="125" spans="1:3" x14ac:dyDescent="0.3">
      <c r="A125" s="88">
        <v>45515</v>
      </c>
      <c r="B125" s="107">
        <v>332</v>
      </c>
      <c r="C125" s="172">
        <f t="shared" si="1"/>
        <v>81917</v>
      </c>
    </row>
    <row r="126" spans="1:3" x14ac:dyDescent="0.3">
      <c r="A126" s="88">
        <v>45516</v>
      </c>
      <c r="B126" s="107">
        <v>342</v>
      </c>
      <c r="C126" s="172">
        <f t="shared" si="1"/>
        <v>82259</v>
      </c>
    </row>
    <row r="127" spans="1:3" x14ac:dyDescent="0.3">
      <c r="A127" s="88">
        <v>45517</v>
      </c>
      <c r="B127" s="107">
        <v>199</v>
      </c>
      <c r="C127" s="172">
        <f t="shared" si="1"/>
        <v>82458</v>
      </c>
    </row>
    <row r="128" spans="1:3" x14ac:dyDescent="0.3">
      <c r="A128" s="88">
        <v>45518</v>
      </c>
      <c r="B128" s="107">
        <v>241</v>
      </c>
      <c r="C128" s="172">
        <f t="shared" si="1"/>
        <v>82699</v>
      </c>
    </row>
    <row r="129" spans="1:3" x14ac:dyDescent="0.3">
      <c r="A129" s="88">
        <v>45519</v>
      </c>
      <c r="B129" s="107">
        <v>184</v>
      </c>
      <c r="C129" s="172">
        <f t="shared" si="1"/>
        <v>82883</v>
      </c>
    </row>
    <row r="130" spans="1:3" x14ac:dyDescent="0.3">
      <c r="A130" s="88">
        <v>45520</v>
      </c>
      <c r="B130" s="107">
        <v>225</v>
      </c>
      <c r="C130" s="172">
        <f t="shared" si="1"/>
        <v>83108</v>
      </c>
    </row>
    <row r="131" spans="1:3" x14ac:dyDescent="0.3">
      <c r="A131" s="88">
        <v>45521</v>
      </c>
      <c r="B131" s="107">
        <v>168</v>
      </c>
      <c r="C131" s="172">
        <f t="shared" si="1"/>
        <v>83276</v>
      </c>
    </row>
    <row r="132" spans="1:3" x14ac:dyDescent="0.3">
      <c r="A132" s="88">
        <v>45522</v>
      </c>
      <c r="B132" s="107">
        <v>287</v>
      </c>
      <c r="C132" s="172">
        <f t="shared" ref="C132:C195" si="2">C131+B132</f>
        <v>83563</v>
      </c>
    </row>
    <row r="133" spans="1:3" x14ac:dyDescent="0.3">
      <c r="A133" s="88">
        <v>45523</v>
      </c>
      <c r="B133" s="107">
        <v>197</v>
      </c>
      <c r="C133" s="172">
        <f t="shared" si="2"/>
        <v>83760</v>
      </c>
    </row>
    <row r="134" spans="1:3" x14ac:dyDescent="0.3">
      <c r="A134" s="88">
        <v>45524</v>
      </c>
      <c r="B134" s="107">
        <v>230</v>
      </c>
      <c r="C134" s="172">
        <f t="shared" si="2"/>
        <v>83990</v>
      </c>
    </row>
    <row r="135" spans="1:3" x14ac:dyDescent="0.3">
      <c r="A135" s="88">
        <v>45525</v>
      </c>
      <c r="B135" s="107">
        <v>227</v>
      </c>
      <c r="C135" s="172">
        <f t="shared" si="2"/>
        <v>84217</v>
      </c>
    </row>
    <row r="136" spans="1:3" x14ac:dyDescent="0.3">
      <c r="A136" s="88">
        <v>45526</v>
      </c>
      <c r="B136" s="107">
        <v>183</v>
      </c>
      <c r="C136" s="172">
        <f t="shared" si="2"/>
        <v>84400</v>
      </c>
    </row>
    <row r="137" spans="1:3" x14ac:dyDescent="0.3">
      <c r="A137" s="88">
        <v>45527</v>
      </c>
      <c r="B137" s="107">
        <v>74</v>
      </c>
      <c r="C137" s="172">
        <f t="shared" si="2"/>
        <v>84474</v>
      </c>
    </row>
    <row r="138" spans="1:3" x14ac:dyDescent="0.3">
      <c r="A138" s="88">
        <v>45528</v>
      </c>
      <c r="B138" s="107">
        <v>90</v>
      </c>
      <c r="C138" s="172">
        <f t="shared" si="2"/>
        <v>84564</v>
      </c>
    </row>
    <row r="139" spans="1:3" x14ac:dyDescent="0.3">
      <c r="A139" s="88">
        <v>45529</v>
      </c>
      <c r="B139" s="107">
        <v>61</v>
      </c>
      <c r="C139" s="172">
        <f t="shared" si="2"/>
        <v>84625</v>
      </c>
    </row>
    <row r="140" spans="1:3" x14ac:dyDescent="0.3">
      <c r="A140" s="88">
        <v>45530</v>
      </c>
      <c r="B140" s="107">
        <v>0</v>
      </c>
      <c r="C140" s="172">
        <f t="shared" si="2"/>
        <v>84625</v>
      </c>
    </row>
    <row r="141" spans="1:3" x14ac:dyDescent="0.3">
      <c r="A141" s="88">
        <v>45531</v>
      </c>
      <c r="B141" s="107">
        <v>0</v>
      </c>
      <c r="C141" s="172">
        <f t="shared" si="2"/>
        <v>84625</v>
      </c>
    </row>
    <row r="142" spans="1:3" x14ac:dyDescent="0.3">
      <c r="A142" s="88">
        <v>45532</v>
      </c>
      <c r="B142" s="107">
        <v>0</v>
      </c>
      <c r="C142" s="172">
        <f t="shared" si="2"/>
        <v>84625</v>
      </c>
    </row>
    <row r="143" spans="1:3" x14ac:dyDescent="0.3">
      <c r="A143" s="88">
        <v>45533</v>
      </c>
      <c r="B143" s="107">
        <v>0</v>
      </c>
      <c r="C143" s="172">
        <f t="shared" si="2"/>
        <v>84625</v>
      </c>
    </row>
    <row r="144" spans="1:3" x14ac:dyDescent="0.3">
      <c r="A144" s="88">
        <v>45534</v>
      </c>
      <c r="B144" s="107">
        <v>0</v>
      </c>
      <c r="C144" s="172">
        <f t="shared" si="2"/>
        <v>84625</v>
      </c>
    </row>
    <row r="145" spans="1:3" x14ac:dyDescent="0.3">
      <c r="A145" s="88">
        <v>45535</v>
      </c>
      <c r="B145" s="107">
        <v>0</v>
      </c>
      <c r="C145" s="172">
        <f t="shared" si="2"/>
        <v>84625</v>
      </c>
    </row>
    <row r="146" spans="1:3" x14ac:dyDescent="0.3">
      <c r="A146" s="88">
        <v>45536</v>
      </c>
      <c r="B146" s="107">
        <v>0</v>
      </c>
      <c r="C146" s="172">
        <f t="shared" si="2"/>
        <v>84625</v>
      </c>
    </row>
    <row r="147" spans="1:3" x14ac:dyDescent="0.3">
      <c r="A147" s="88">
        <v>45537</v>
      </c>
      <c r="B147" s="107">
        <v>0</v>
      </c>
      <c r="C147" s="172">
        <f t="shared" si="2"/>
        <v>84625</v>
      </c>
    </row>
    <row r="148" spans="1:3" x14ac:dyDescent="0.3">
      <c r="A148" s="88">
        <v>45538</v>
      </c>
      <c r="B148" s="107">
        <v>0</v>
      </c>
      <c r="C148" s="172">
        <f t="shared" si="2"/>
        <v>84625</v>
      </c>
    </row>
    <row r="149" spans="1:3" x14ac:dyDescent="0.3">
      <c r="A149" s="88">
        <v>45539</v>
      </c>
      <c r="B149" s="107">
        <v>0</v>
      </c>
      <c r="C149" s="172">
        <f t="shared" si="2"/>
        <v>84625</v>
      </c>
    </row>
    <row r="150" spans="1:3" x14ac:dyDescent="0.3">
      <c r="A150" s="88">
        <v>45540</v>
      </c>
      <c r="B150" s="107">
        <v>0</v>
      </c>
      <c r="C150" s="172">
        <f t="shared" si="2"/>
        <v>84625</v>
      </c>
    </row>
    <row r="151" spans="1:3" x14ac:dyDescent="0.3">
      <c r="A151" s="88">
        <v>45541</v>
      </c>
      <c r="B151" s="107">
        <v>0</v>
      </c>
      <c r="C151" s="172">
        <f t="shared" si="2"/>
        <v>84625</v>
      </c>
    </row>
    <row r="152" spans="1:3" x14ac:dyDescent="0.3">
      <c r="A152" s="88">
        <v>45542</v>
      </c>
      <c r="B152" s="107">
        <v>0</v>
      </c>
      <c r="C152" s="172">
        <f t="shared" si="2"/>
        <v>84625</v>
      </c>
    </row>
    <row r="153" spans="1:3" x14ac:dyDescent="0.3">
      <c r="A153" s="88">
        <v>45543</v>
      </c>
      <c r="B153" s="107">
        <v>0</v>
      </c>
      <c r="C153" s="172">
        <f t="shared" si="2"/>
        <v>84625</v>
      </c>
    </row>
    <row r="154" spans="1:3" x14ac:dyDescent="0.3">
      <c r="A154" s="88">
        <v>45544</v>
      </c>
      <c r="B154" s="107">
        <v>0</v>
      </c>
      <c r="C154" s="172">
        <f t="shared" si="2"/>
        <v>84625</v>
      </c>
    </row>
    <row r="155" spans="1:3" x14ac:dyDescent="0.3">
      <c r="A155" s="88">
        <v>45545</v>
      </c>
      <c r="B155" s="107">
        <v>0</v>
      </c>
      <c r="C155" s="172">
        <f t="shared" si="2"/>
        <v>84625</v>
      </c>
    </row>
    <row r="156" spans="1:3" x14ac:dyDescent="0.3">
      <c r="A156" s="88">
        <v>45546</v>
      </c>
      <c r="B156" s="107">
        <v>0</v>
      </c>
      <c r="C156" s="172">
        <f t="shared" si="2"/>
        <v>84625</v>
      </c>
    </row>
    <row r="157" spans="1:3" x14ac:dyDescent="0.3">
      <c r="A157" s="88">
        <v>45547</v>
      </c>
      <c r="B157" s="107">
        <v>0</v>
      </c>
      <c r="C157" s="172">
        <f t="shared" si="2"/>
        <v>84625</v>
      </c>
    </row>
    <row r="158" spans="1:3" x14ac:dyDescent="0.3">
      <c r="A158" s="88">
        <v>45548</v>
      </c>
      <c r="B158" s="107">
        <v>0</v>
      </c>
      <c r="C158" s="172">
        <f t="shared" si="2"/>
        <v>84625</v>
      </c>
    </row>
    <row r="159" spans="1:3" x14ac:dyDescent="0.3">
      <c r="A159" s="88">
        <v>45549</v>
      </c>
      <c r="B159" s="107">
        <v>0</v>
      </c>
      <c r="C159" s="172">
        <f t="shared" si="2"/>
        <v>84625</v>
      </c>
    </row>
    <row r="160" spans="1:3" x14ac:dyDescent="0.3">
      <c r="A160" s="88">
        <v>45550</v>
      </c>
      <c r="B160" s="107">
        <v>0</v>
      </c>
      <c r="C160" s="172">
        <f t="shared" si="2"/>
        <v>84625</v>
      </c>
    </row>
    <row r="161" spans="1:3" x14ac:dyDescent="0.3">
      <c r="A161" s="88">
        <v>45551</v>
      </c>
      <c r="B161" s="107">
        <v>0</v>
      </c>
      <c r="C161" s="172">
        <f t="shared" si="2"/>
        <v>84625</v>
      </c>
    </row>
    <row r="162" spans="1:3" x14ac:dyDescent="0.3">
      <c r="A162" s="88">
        <v>45552</v>
      </c>
      <c r="B162" s="107">
        <v>0</v>
      </c>
      <c r="C162" s="172">
        <f t="shared" si="2"/>
        <v>84625</v>
      </c>
    </row>
    <row r="163" spans="1:3" x14ac:dyDescent="0.3">
      <c r="A163" s="88">
        <v>45553</v>
      </c>
      <c r="B163" s="107">
        <v>0</v>
      </c>
      <c r="C163" s="172">
        <f t="shared" si="2"/>
        <v>84625</v>
      </c>
    </row>
    <row r="164" spans="1:3" x14ac:dyDescent="0.3">
      <c r="A164" s="88">
        <v>45554</v>
      </c>
      <c r="B164" s="107">
        <v>0</v>
      </c>
      <c r="C164" s="172">
        <f t="shared" si="2"/>
        <v>84625</v>
      </c>
    </row>
    <row r="165" spans="1:3" x14ac:dyDescent="0.3">
      <c r="A165" s="88">
        <v>45555</v>
      </c>
      <c r="B165" s="107">
        <v>0</v>
      </c>
      <c r="C165" s="172">
        <f t="shared" si="2"/>
        <v>84625</v>
      </c>
    </row>
    <row r="166" spans="1:3" x14ac:dyDescent="0.3">
      <c r="A166" s="88">
        <v>45556</v>
      </c>
      <c r="B166" s="107">
        <v>0</v>
      </c>
      <c r="C166" s="172">
        <f t="shared" si="2"/>
        <v>84625</v>
      </c>
    </row>
    <row r="167" spans="1:3" x14ac:dyDescent="0.3">
      <c r="A167" s="88">
        <v>45557</v>
      </c>
      <c r="B167" s="107">
        <v>0</v>
      </c>
      <c r="C167" s="172">
        <f t="shared" si="2"/>
        <v>84625</v>
      </c>
    </row>
    <row r="168" spans="1:3" x14ac:dyDescent="0.3">
      <c r="A168" s="88">
        <v>45558</v>
      </c>
      <c r="B168" s="107">
        <v>0</v>
      </c>
      <c r="C168" s="172">
        <f t="shared" si="2"/>
        <v>84625</v>
      </c>
    </row>
    <row r="169" spans="1:3" x14ac:dyDescent="0.3">
      <c r="A169" s="88">
        <v>45559</v>
      </c>
      <c r="B169" s="107">
        <v>0</v>
      </c>
      <c r="C169" s="172">
        <f t="shared" si="2"/>
        <v>84625</v>
      </c>
    </row>
    <row r="170" spans="1:3" x14ac:dyDescent="0.3">
      <c r="A170" s="88">
        <v>45560</v>
      </c>
      <c r="B170" s="107">
        <v>0</v>
      </c>
      <c r="C170" s="172">
        <f t="shared" si="2"/>
        <v>84625</v>
      </c>
    </row>
    <row r="171" spans="1:3" x14ac:dyDescent="0.3">
      <c r="A171" s="88">
        <v>45561</v>
      </c>
      <c r="B171" s="107">
        <v>0</v>
      </c>
      <c r="C171" s="172">
        <f t="shared" si="2"/>
        <v>84625</v>
      </c>
    </row>
    <row r="172" spans="1:3" x14ac:dyDescent="0.3">
      <c r="A172" s="88">
        <v>45562</v>
      </c>
      <c r="B172" s="107">
        <v>0</v>
      </c>
      <c r="C172" s="172">
        <f t="shared" si="2"/>
        <v>84625</v>
      </c>
    </row>
    <row r="173" spans="1:3" x14ac:dyDescent="0.3">
      <c r="A173" s="88">
        <v>45563</v>
      </c>
      <c r="B173" s="107">
        <v>0</v>
      </c>
      <c r="C173" s="172">
        <f t="shared" si="2"/>
        <v>84625</v>
      </c>
    </row>
    <row r="174" spans="1:3" x14ac:dyDescent="0.3">
      <c r="A174" s="88">
        <v>45564</v>
      </c>
      <c r="B174" s="107">
        <v>0</v>
      </c>
      <c r="C174" s="172">
        <f t="shared" si="2"/>
        <v>84625</v>
      </c>
    </row>
    <row r="175" spans="1:3" x14ac:dyDescent="0.3">
      <c r="A175" s="88">
        <v>45565</v>
      </c>
      <c r="B175" s="107">
        <v>0</v>
      </c>
      <c r="C175" s="172">
        <f t="shared" si="2"/>
        <v>84625</v>
      </c>
    </row>
    <row r="176" spans="1:3" x14ac:dyDescent="0.3">
      <c r="A176" s="88">
        <v>45566</v>
      </c>
      <c r="B176" s="107">
        <v>0</v>
      </c>
      <c r="C176" s="172">
        <f t="shared" si="2"/>
        <v>84625</v>
      </c>
    </row>
    <row r="177" spans="1:3" x14ac:dyDescent="0.3">
      <c r="A177" s="88">
        <v>45567</v>
      </c>
      <c r="B177" s="107">
        <v>0</v>
      </c>
      <c r="C177" s="172">
        <f t="shared" si="2"/>
        <v>84625</v>
      </c>
    </row>
    <row r="178" spans="1:3" x14ac:dyDescent="0.3">
      <c r="A178" s="88">
        <v>45568</v>
      </c>
      <c r="B178" s="107">
        <v>0</v>
      </c>
      <c r="C178" s="172">
        <f t="shared" si="2"/>
        <v>84625</v>
      </c>
    </row>
    <row r="179" spans="1:3" x14ac:dyDescent="0.3">
      <c r="A179" s="88">
        <v>45569</v>
      </c>
      <c r="B179" s="107">
        <v>0</v>
      </c>
      <c r="C179" s="172">
        <f t="shared" si="2"/>
        <v>84625</v>
      </c>
    </row>
    <row r="180" spans="1:3" x14ac:dyDescent="0.3">
      <c r="A180" s="88">
        <v>45570</v>
      </c>
      <c r="B180" s="107">
        <v>0</v>
      </c>
      <c r="C180" s="172">
        <f t="shared" si="2"/>
        <v>84625</v>
      </c>
    </row>
    <row r="181" spans="1:3" x14ac:dyDescent="0.3">
      <c r="A181" s="88">
        <v>45571</v>
      </c>
      <c r="B181" s="107">
        <v>0</v>
      </c>
      <c r="C181" s="172">
        <f t="shared" si="2"/>
        <v>84625</v>
      </c>
    </row>
    <row r="182" spans="1:3" x14ac:dyDescent="0.3">
      <c r="A182" s="88">
        <v>45572</v>
      </c>
      <c r="B182" s="107">
        <v>0</v>
      </c>
      <c r="C182" s="172">
        <f t="shared" si="2"/>
        <v>84625</v>
      </c>
    </row>
    <row r="183" spans="1:3" x14ac:dyDescent="0.3">
      <c r="A183" s="88">
        <v>45573</v>
      </c>
      <c r="B183" s="107">
        <v>0</v>
      </c>
      <c r="C183" s="172">
        <f t="shared" si="2"/>
        <v>84625</v>
      </c>
    </row>
    <row r="184" spans="1:3" x14ac:dyDescent="0.3">
      <c r="A184" s="88">
        <v>45574</v>
      </c>
      <c r="B184" s="107">
        <v>0</v>
      </c>
      <c r="C184" s="172">
        <f t="shared" si="2"/>
        <v>84625</v>
      </c>
    </row>
    <row r="185" spans="1:3" x14ac:dyDescent="0.3">
      <c r="A185" s="88">
        <v>45575</v>
      </c>
      <c r="B185" s="107">
        <v>0</v>
      </c>
      <c r="C185" s="172">
        <f t="shared" si="2"/>
        <v>84625</v>
      </c>
    </row>
    <row r="186" spans="1:3" x14ac:dyDescent="0.3">
      <c r="A186" s="88">
        <v>45576</v>
      </c>
      <c r="B186" s="107">
        <v>0</v>
      </c>
      <c r="C186" s="172">
        <f t="shared" si="2"/>
        <v>84625</v>
      </c>
    </row>
    <row r="187" spans="1:3" x14ac:dyDescent="0.3">
      <c r="A187" s="88">
        <v>45577</v>
      </c>
      <c r="B187" s="107">
        <v>0</v>
      </c>
      <c r="C187" s="172">
        <f t="shared" si="2"/>
        <v>84625</v>
      </c>
    </row>
    <row r="188" spans="1:3" x14ac:dyDescent="0.3">
      <c r="A188" s="88">
        <v>45578</v>
      </c>
      <c r="B188" s="107">
        <v>0</v>
      </c>
      <c r="C188" s="172">
        <f t="shared" si="2"/>
        <v>84625</v>
      </c>
    </row>
    <row r="189" spans="1:3" x14ac:dyDescent="0.3">
      <c r="A189" s="88">
        <v>45579</v>
      </c>
      <c r="B189" s="107">
        <v>0</v>
      </c>
      <c r="C189" s="172">
        <f t="shared" si="2"/>
        <v>84625</v>
      </c>
    </row>
    <row r="190" spans="1:3" x14ac:dyDescent="0.3">
      <c r="A190" s="88">
        <v>45580</v>
      </c>
      <c r="B190" s="107">
        <v>0</v>
      </c>
      <c r="C190" s="172">
        <f t="shared" si="2"/>
        <v>84625</v>
      </c>
    </row>
    <row r="191" spans="1:3" x14ac:dyDescent="0.3">
      <c r="A191" s="88">
        <v>45581</v>
      </c>
      <c r="B191" s="107">
        <v>0</v>
      </c>
      <c r="C191" s="172">
        <f t="shared" si="2"/>
        <v>84625</v>
      </c>
    </row>
    <row r="192" spans="1:3" x14ac:dyDescent="0.3">
      <c r="A192" s="88">
        <v>45582</v>
      </c>
      <c r="B192" s="107">
        <v>0</v>
      </c>
      <c r="C192" s="172">
        <f t="shared" si="2"/>
        <v>84625</v>
      </c>
    </row>
    <row r="193" spans="1:3" x14ac:dyDescent="0.3">
      <c r="A193" s="88">
        <v>45583</v>
      </c>
      <c r="B193" s="107">
        <v>0</v>
      </c>
      <c r="C193" s="172">
        <f t="shared" si="2"/>
        <v>84625</v>
      </c>
    </row>
    <row r="194" spans="1:3" x14ac:dyDescent="0.3">
      <c r="A194" s="88">
        <v>45584</v>
      </c>
      <c r="B194" s="107">
        <v>0</v>
      </c>
      <c r="C194" s="172">
        <f t="shared" si="2"/>
        <v>84625</v>
      </c>
    </row>
    <row r="195" spans="1:3" x14ac:dyDescent="0.3">
      <c r="A195" s="88">
        <v>45585</v>
      </c>
      <c r="B195" s="107">
        <v>0</v>
      </c>
      <c r="C195" s="172">
        <f t="shared" si="2"/>
        <v>84625</v>
      </c>
    </row>
    <row r="196" spans="1:3" x14ac:dyDescent="0.3">
      <c r="A196" s="88">
        <v>45586</v>
      </c>
      <c r="B196" s="107">
        <v>0</v>
      </c>
      <c r="C196" s="172">
        <f t="shared" ref="C196:C206" si="3">C195+B196</f>
        <v>84625</v>
      </c>
    </row>
    <row r="197" spans="1:3" x14ac:dyDescent="0.3">
      <c r="A197" s="88">
        <v>45587</v>
      </c>
      <c r="B197" s="107">
        <v>0</v>
      </c>
      <c r="C197" s="172">
        <f t="shared" si="3"/>
        <v>84625</v>
      </c>
    </row>
    <row r="198" spans="1:3" x14ac:dyDescent="0.3">
      <c r="A198" s="88">
        <v>45588</v>
      </c>
      <c r="B198" s="107">
        <v>0</v>
      </c>
      <c r="C198" s="172">
        <f t="shared" si="3"/>
        <v>84625</v>
      </c>
    </row>
    <row r="199" spans="1:3" x14ac:dyDescent="0.3">
      <c r="A199" s="88">
        <v>45589</v>
      </c>
      <c r="B199" s="107">
        <v>0</v>
      </c>
      <c r="C199" s="172">
        <f t="shared" si="3"/>
        <v>84625</v>
      </c>
    </row>
    <row r="200" spans="1:3" x14ac:dyDescent="0.3">
      <c r="A200" s="88">
        <v>45590</v>
      </c>
      <c r="B200" s="107">
        <v>0</v>
      </c>
      <c r="C200" s="172">
        <f t="shared" si="3"/>
        <v>84625</v>
      </c>
    </row>
    <row r="201" spans="1:3" x14ac:dyDescent="0.3">
      <c r="A201" s="88">
        <v>45591</v>
      </c>
      <c r="B201" s="107">
        <v>0</v>
      </c>
      <c r="C201" s="172">
        <f t="shared" si="3"/>
        <v>84625</v>
      </c>
    </row>
    <row r="202" spans="1:3" x14ac:dyDescent="0.3">
      <c r="A202" s="88">
        <v>45592</v>
      </c>
      <c r="B202" s="107">
        <v>0</v>
      </c>
      <c r="C202" s="172">
        <f t="shared" si="3"/>
        <v>84625</v>
      </c>
    </row>
    <row r="203" spans="1:3" x14ac:dyDescent="0.3">
      <c r="A203" s="88">
        <v>45593</v>
      </c>
      <c r="B203" s="107">
        <v>0</v>
      </c>
      <c r="C203" s="172">
        <f t="shared" si="3"/>
        <v>84625</v>
      </c>
    </row>
    <row r="204" spans="1:3" x14ac:dyDescent="0.3">
      <c r="A204" s="88">
        <v>45594</v>
      </c>
      <c r="B204" s="107">
        <v>0</v>
      </c>
      <c r="C204" s="172">
        <f t="shared" si="3"/>
        <v>84625</v>
      </c>
    </row>
    <row r="205" spans="1:3" x14ac:dyDescent="0.3">
      <c r="A205" s="88">
        <v>45595</v>
      </c>
      <c r="B205" s="107">
        <v>0</v>
      </c>
      <c r="C205" s="172">
        <f t="shared" si="3"/>
        <v>84625</v>
      </c>
    </row>
    <row r="206" spans="1:3" x14ac:dyDescent="0.3">
      <c r="A206" s="88">
        <v>45596</v>
      </c>
      <c r="B206" s="107">
        <v>0</v>
      </c>
      <c r="C206" s="172">
        <f t="shared" si="3"/>
        <v>84625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64"/>
  <sheetViews>
    <sheetView zoomScale="93" zoomScaleNormal="93" workbookViewId="0">
      <pane ySplit="2" topLeftCell="A232" activePane="bottomLeft" state="frozen"/>
      <selection pane="bottomLeft" activeCell="O248" sqref="O248"/>
    </sheetView>
  </sheetViews>
  <sheetFormatPr defaultColWidth="8.19921875" defaultRowHeight="15.6" x14ac:dyDescent="0.3"/>
  <cols>
    <col min="1" max="2" width="14.5" style="23" customWidth="1"/>
    <col min="3" max="3" width="14.5" style="55" customWidth="1"/>
    <col min="4" max="4" width="12.09765625" style="9" customWidth="1"/>
    <col min="5" max="9" width="14.09765625" style="9" customWidth="1"/>
    <col min="10" max="11" width="13.3984375" style="9" customWidth="1"/>
    <col min="12" max="12" width="16.09765625" style="9" customWidth="1"/>
    <col min="13" max="14" width="17.69921875" style="9" customWidth="1"/>
    <col min="15" max="15" width="12.19921875" style="9" customWidth="1"/>
    <col min="16" max="16" width="11.3984375" style="21" customWidth="1"/>
    <col min="17" max="17" width="17.69921875" style="9" customWidth="1"/>
    <col min="18" max="18" width="19" style="9" customWidth="1"/>
    <col min="19" max="19" width="12.09765625" style="9" customWidth="1"/>
    <col min="20" max="20" width="6.19921875" style="9" customWidth="1"/>
    <col min="21" max="21" width="13.19921875" style="9" customWidth="1"/>
    <col min="22" max="22" width="10" style="9" customWidth="1"/>
    <col min="23" max="23" width="17.5" style="9" customWidth="1"/>
    <col min="24" max="24" width="11.69921875" style="9" customWidth="1"/>
    <col min="25" max="25" width="5.69921875" style="9" customWidth="1"/>
    <col min="26" max="26" width="15.8984375" style="9" customWidth="1"/>
    <col min="27" max="27" width="15.69921875" style="9" customWidth="1"/>
    <col min="28" max="28" width="9.19921875" style="9" customWidth="1"/>
    <col min="29" max="16384" width="8.19921875" style="9"/>
  </cols>
  <sheetData>
    <row r="1" spans="1:18" x14ac:dyDescent="0.3">
      <c r="B1" s="56"/>
      <c r="C1" s="56"/>
      <c r="D1" s="255" t="s">
        <v>18</v>
      </c>
      <c r="E1" s="255"/>
      <c r="F1" s="255"/>
      <c r="G1" s="255"/>
      <c r="H1" s="255"/>
      <c r="I1" s="256" t="s">
        <v>19</v>
      </c>
      <c r="J1" s="256"/>
      <c r="K1" s="256"/>
      <c r="L1" s="256"/>
      <c r="M1" s="256"/>
      <c r="N1" s="256"/>
      <c r="O1" s="256"/>
      <c r="P1" s="256"/>
      <c r="Q1" s="256"/>
      <c r="R1" s="256"/>
    </row>
    <row r="2" spans="1:18" s="16" customFormat="1" ht="87" thickBot="1" x14ac:dyDescent="0.35">
      <c r="A2" s="24"/>
      <c r="B2" s="37" t="s">
        <v>146</v>
      </c>
      <c r="C2" s="37" t="s">
        <v>76</v>
      </c>
      <c r="D2" s="37" t="s">
        <v>125</v>
      </c>
      <c r="E2" s="38" t="s">
        <v>124</v>
      </c>
      <c r="F2" s="38" t="s">
        <v>124</v>
      </c>
      <c r="G2" s="38" t="s">
        <v>126</v>
      </c>
      <c r="H2" s="17" t="s">
        <v>95</v>
      </c>
      <c r="I2" s="17" t="s">
        <v>22</v>
      </c>
      <c r="J2" s="18" t="s">
        <v>78</v>
      </c>
      <c r="K2" s="18" t="s">
        <v>79</v>
      </c>
      <c r="L2" s="19" t="s">
        <v>24</v>
      </c>
      <c r="M2" s="18" t="s">
        <v>25</v>
      </c>
      <c r="N2" s="18" t="s">
        <v>26</v>
      </c>
      <c r="O2" s="57" t="s">
        <v>108</v>
      </c>
      <c r="P2" s="57" t="s">
        <v>77</v>
      </c>
      <c r="Q2" s="17" t="s">
        <v>29</v>
      </c>
      <c r="R2" s="17" t="s">
        <v>30</v>
      </c>
    </row>
    <row r="3" spans="1:18" ht="16.2" thickTop="1" x14ac:dyDescent="0.3">
      <c r="A3" s="33">
        <v>45292</v>
      </c>
      <c r="B3" s="204" t="s">
        <v>53</v>
      </c>
      <c r="C3" s="58" t="s">
        <v>58</v>
      </c>
      <c r="D3" s="58" t="s">
        <v>2</v>
      </c>
      <c r="E3" s="58" t="s">
        <v>2</v>
      </c>
      <c r="F3" s="8" t="s">
        <v>2</v>
      </c>
      <c r="G3" s="58" t="s">
        <v>2</v>
      </c>
      <c r="H3" s="58" t="s">
        <v>3</v>
      </c>
      <c r="I3" s="8" t="s">
        <v>3</v>
      </c>
      <c r="J3" s="8" t="s">
        <v>3</v>
      </c>
      <c r="K3" s="58" t="s">
        <v>3</v>
      </c>
      <c r="L3" s="8" t="s">
        <v>3</v>
      </c>
      <c r="M3" s="8" t="s">
        <v>3</v>
      </c>
      <c r="N3" s="8" t="s">
        <v>3</v>
      </c>
      <c r="O3" s="8" t="s">
        <v>3</v>
      </c>
      <c r="P3" s="14" t="s">
        <v>3</v>
      </c>
      <c r="Q3" s="14" t="s">
        <v>3</v>
      </c>
      <c r="R3" s="14" t="s">
        <v>3</v>
      </c>
    </row>
    <row r="4" spans="1:18" s="10" customFormat="1" x14ac:dyDescent="0.3">
      <c r="A4" s="33">
        <v>45293</v>
      </c>
      <c r="B4" s="204" t="s">
        <v>53</v>
      </c>
      <c r="C4" s="58" t="s">
        <v>58</v>
      </c>
      <c r="D4" s="58" t="s">
        <v>2</v>
      </c>
      <c r="E4" s="58" t="s">
        <v>2</v>
      </c>
      <c r="F4" s="58" t="s">
        <v>2</v>
      </c>
      <c r="G4" s="58" t="s">
        <v>2</v>
      </c>
      <c r="H4" s="58" t="s">
        <v>3</v>
      </c>
      <c r="I4" s="58" t="s">
        <v>3</v>
      </c>
      <c r="J4" s="58" t="s">
        <v>3</v>
      </c>
      <c r="K4" s="58" t="s">
        <v>3</v>
      </c>
      <c r="L4" s="58" t="s">
        <v>3</v>
      </c>
      <c r="M4" s="58" t="s">
        <v>3</v>
      </c>
      <c r="N4" s="58" t="s">
        <v>3</v>
      </c>
      <c r="O4" s="58" t="s">
        <v>3</v>
      </c>
      <c r="P4" s="14" t="s">
        <v>3</v>
      </c>
      <c r="Q4" s="14" t="s">
        <v>3</v>
      </c>
      <c r="R4" s="14" t="s">
        <v>3</v>
      </c>
    </row>
    <row r="5" spans="1:18" s="10" customFormat="1" x14ac:dyDescent="0.3">
      <c r="A5" s="33">
        <v>45294</v>
      </c>
      <c r="B5" s="204" t="s">
        <v>53</v>
      </c>
      <c r="C5" s="58" t="s">
        <v>58</v>
      </c>
      <c r="D5" s="58" t="s">
        <v>2</v>
      </c>
      <c r="E5" s="58" t="s">
        <v>2</v>
      </c>
      <c r="F5" s="58" t="s">
        <v>2</v>
      </c>
      <c r="G5" s="58" t="s">
        <v>2</v>
      </c>
      <c r="H5" s="58" t="s">
        <v>3</v>
      </c>
      <c r="I5" s="58" t="s">
        <v>3</v>
      </c>
      <c r="J5" s="58" t="s">
        <v>3</v>
      </c>
      <c r="K5" s="58" t="s">
        <v>3</v>
      </c>
      <c r="L5" s="58" t="s">
        <v>3</v>
      </c>
      <c r="M5" s="58" t="s">
        <v>3</v>
      </c>
      <c r="N5" s="58" t="s">
        <v>3</v>
      </c>
      <c r="O5" s="58" t="s">
        <v>3</v>
      </c>
      <c r="P5" s="14" t="s">
        <v>3</v>
      </c>
      <c r="Q5" s="14" t="s">
        <v>3</v>
      </c>
      <c r="R5" s="14" t="s">
        <v>3</v>
      </c>
    </row>
    <row r="6" spans="1:18" s="10" customFormat="1" x14ac:dyDescent="0.3">
      <c r="A6" s="33">
        <v>45295</v>
      </c>
      <c r="B6" s="204" t="s">
        <v>53</v>
      </c>
      <c r="C6" s="58" t="s">
        <v>58</v>
      </c>
      <c r="D6" s="58" t="s">
        <v>2</v>
      </c>
      <c r="E6" s="58" t="s">
        <v>2</v>
      </c>
      <c r="F6" s="58" t="s">
        <v>2</v>
      </c>
      <c r="G6" s="58" t="s">
        <v>2</v>
      </c>
      <c r="H6" s="58" t="s">
        <v>3</v>
      </c>
      <c r="I6" s="58" t="s">
        <v>3</v>
      </c>
      <c r="J6" s="58" t="s">
        <v>3</v>
      </c>
      <c r="K6" s="58" t="s">
        <v>3</v>
      </c>
      <c r="L6" s="58" t="s">
        <v>3</v>
      </c>
      <c r="M6" s="58" t="s">
        <v>3</v>
      </c>
      <c r="N6" s="58" t="s">
        <v>3</v>
      </c>
      <c r="O6" s="58" t="s">
        <v>3</v>
      </c>
      <c r="P6" s="14" t="s">
        <v>3</v>
      </c>
      <c r="Q6" s="14" t="s">
        <v>3</v>
      </c>
      <c r="R6" s="14" t="s">
        <v>3</v>
      </c>
    </row>
    <row r="7" spans="1:18" s="10" customFormat="1" x14ac:dyDescent="0.3">
      <c r="A7" s="33">
        <v>45296</v>
      </c>
      <c r="B7" s="204" t="s">
        <v>53</v>
      </c>
      <c r="C7" s="58" t="s">
        <v>58</v>
      </c>
      <c r="D7" s="58" t="s">
        <v>2</v>
      </c>
      <c r="E7" s="58" t="s">
        <v>2</v>
      </c>
      <c r="F7" s="58" t="s">
        <v>2</v>
      </c>
      <c r="G7" s="58" t="s">
        <v>2</v>
      </c>
      <c r="H7" s="58" t="s">
        <v>3</v>
      </c>
      <c r="I7" s="58" t="s">
        <v>3</v>
      </c>
      <c r="J7" s="58" t="s">
        <v>3</v>
      </c>
      <c r="K7" s="58" t="s">
        <v>3</v>
      </c>
      <c r="L7" s="58" t="s">
        <v>3</v>
      </c>
      <c r="M7" s="58" t="s">
        <v>3</v>
      </c>
      <c r="N7" s="58" t="s">
        <v>3</v>
      </c>
      <c r="O7" s="58" t="s">
        <v>3</v>
      </c>
      <c r="P7" s="14" t="s">
        <v>3</v>
      </c>
      <c r="Q7" s="14" t="s">
        <v>3</v>
      </c>
      <c r="R7" s="14" t="s">
        <v>3</v>
      </c>
    </row>
    <row r="8" spans="1:18" s="10" customFormat="1" x14ac:dyDescent="0.3">
      <c r="A8" s="33">
        <v>45297</v>
      </c>
      <c r="B8" s="204" t="s">
        <v>53</v>
      </c>
      <c r="C8" s="58" t="s">
        <v>58</v>
      </c>
      <c r="D8" s="58" t="s">
        <v>2</v>
      </c>
      <c r="E8" s="58" t="s">
        <v>2</v>
      </c>
      <c r="F8" s="58" t="s">
        <v>2</v>
      </c>
      <c r="G8" s="58" t="s">
        <v>2</v>
      </c>
      <c r="H8" s="58" t="s">
        <v>3</v>
      </c>
      <c r="I8" s="58" t="s">
        <v>3</v>
      </c>
      <c r="J8" s="58" t="s">
        <v>3</v>
      </c>
      <c r="K8" s="58" t="s">
        <v>3</v>
      </c>
      <c r="L8" s="58" t="s">
        <v>3</v>
      </c>
      <c r="M8" s="58" t="s">
        <v>3</v>
      </c>
      <c r="N8" s="58" t="s">
        <v>3</v>
      </c>
      <c r="O8" s="58" t="s">
        <v>3</v>
      </c>
      <c r="P8" s="14" t="s">
        <v>3</v>
      </c>
      <c r="Q8" s="14" t="s">
        <v>3</v>
      </c>
      <c r="R8" s="14" t="s">
        <v>3</v>
      </c>
    </row>
    <row r="9" spans="1:18" s="10" customFormat="1" x14ac:dyDescent="0.3">
      <c r="A9" s="33">
        <v>45298</v>
      </c>
      <c r="B9" s="204" t="s">
        <v>53</v>
      </c>
      <c r="C9" s="58" t="s">
        <v>58</v>
      </c>
      <c r="D9" s="58" t="s">
        <v>2</v>
      </c>
      <c r="E9" s="58" t="s">
        <v>2</v>
      </c>
      <c r="F9" s="58" t="s">
        <v>2</v>
      </c>
      <c r="G9" s="58" t="s">
        <v>2</v>
      </c>
      <c r="H9" s="58" t="s">
        <v>3</v>
      </c>
      <c r="I9" s="58" t="s">
        <v>3</v>
      </c>
      <c r="J9" s="58" t="s">
        <v>3</v>
      </c>
      <c r="K9" s="58" t="s">
        <v>3</v>
      </c>
      <c r="L9" s="58" t="s">
        <v>3</v>
      </c>
      <c r="M9" s="58" t="s">
        <v>3</v>
      </c>
      <c r="N9" s="58" t="s">
        <v>3</v>
      </c>
      <c r="O9" s="58" t="s">
        <v>3</v>
      </c>
      <c r="P9" s="14" t="s">
        <v>3</v>
      </c>
      <c r="Q9" s="14" t="s">
        <v>3</v>
      </c>
      <c r="R9" s="14" t="s">
        <v>3</v>
      </c>
    </row>
    <row r="10" spans="1:18" s="10" customFormat="1" x14ac:dyDescent="0.3">
      <c r="A10" s="33">
        <v>45299</v>
      </c>
      <c r="B10" s="204" t="s">
        <v>53</v>
      </c>
      <c r="C10" s="58" t="s">
        <v>58</v>
      </c>
      <c r="D10" s="58" t="s">
        <v>2</v>
      </c>
      <c r="E10" s="58" t="s">
        <v>2</v>
      </c>
      <c r="F10" s="58" t="s">
        <v>2</v>
      </c>
      <c r="G10" s="58" t="s">
        <v>2</v>
      </c>
      <c r="H10" s="58" t="s">
        <v>3</v>
      </c>
      <c r="I10" s="58" t="s">
        <v>3</v>
      </c>
      <c r="J10" s="58" t="s">
        <v>3</v>
      </c>
      <c r="K10" s="58" t="s">
        <v>3</v>
      </c>
      <c r="L10" s="58" t="s">
        <v>3</v>
      </c>
      <c r="M10" s="58" t="s">
        <v>3</v>
      </c>
      <c r="N10" s="58" t="s">
        <v>3</v>
      </c>
      <c r="O10" s="58" t="s">
        <v>3</v>
      </c>
      <c r="P10" s="14" t="s">
        <v>3</v>
      </c>
      <c r="Q10" s="14" t="s">
        <v>3</v>
      </c>
      <c r="R10" s="14" t="s">
        <v>3</v>
      </c>
    </row>
    <row r="11" spans="1:18" s="10" customFormat="1" x14ac:dyDescent="0.3">
      <c r="A11" s="33">
        <v>45300</v>
      </c>
      <c r="B11" s="204" t="s">
        <v>53</v>
      </c>
      <c r="C11" s="58" t="s">
        <v>58</v>
      </c>
      <c r="D11" s="58" t="s">
        <v>2</v>
      </c>
      <c r="E11" s="58" t="s">
        <v>2</v>
      </c>
      <c r="F11" s="58" t="s">
        <v>2</v>
      </c>
      <c r="G11" s="58" t="s">
        <v>2</v>
      </c>
      <c r="H11" s="58" t="s">
        <v>3</v>
      </c>
      <c r="I11" s="58" t="s">
        <v>3</v>
      </c>
      <c r="J11" s="58" t="s">
        <v>3</v>
      </c>
      <c r="K11" s="58" t="s">
        <v>3</v>
      </c>
      <c r="L11" s="58" t="s">
        <v>3</v>
      </c>
      <c r="M11" s="58" t="s">
        <v>3</v>
      </c>
      <c r="N11" s="58" t="s">
        <v>3</v>
      </c>
      <c r="O11" s="58" t="s">
        <v>3</v>
      </c>
      <c r="P11" s="14" t="s">
        <v>3</v>
      </c>
      <c r="Q11" s="14" t="s">
        <v>3</v>
      </c>
      <c r="R11" s="14" t="s">
        <v>3</v>
      </c>
    </row>
    <row r="12" spans="1:18" s="10" customFormat="1" x14ac:dyDescent="0.3">
      <c r="A12" s="33">
        <v>45301</v>
      </c>
      <c r="B12" s="204" t="s">
        <v>53</v>
      </c>
      <c r="C12" s="58" t="s">
        <v>58</v>
      </c>
      <c r="D12" s="58" t="s">
        <v>2</v>
      </c>
      <c r="E12" s="58" t="s">
        <v>2</v>
      </c>
      <c r="F12" s="58" t="s">
        <v>2</v>
      </c>
      <c r="G12" s="58" t="s">
        <v>2</v>
      </c>
      <c r="H12" s="58" t="s">
        <v>3</v>
      </c>
      <c r="I12" s="58" t="s">
        <v>3</v>
      </c>
      <c r="J12" s="58" t="s">
        <v>3</v>
      </c>
      <c r="K12" s="58" t="s">
        <v>3</v>
      </c>
      <c r="L12" s="58" t="s">
        <v>3</v>
      </c>
      <c r="M12" s="58" t="s">
        <v>3</v>
      </c>
      <c r="N12" s="58" t="s">
        <v>3</v>
      </c>
      <c r="O12" s="58" t="s">
        <v>3</v>
      </c>
      <c r="P12" s="14" t="s">
        <v>3</v>
      </c>
      <c r="Q12" s="14" t="s">
        <v>3</v>
      </c>
      <c r="R12" s="14" t="s">
        <v>3</v>
      </c>
    </row>
    <row r="13" spans="1:18" s="10" customFormat="1" x14ac:dyDescent="0.3">
      <c r="A13" s="33">
        <v>45302</v>
      </c>
      <c r="B13" s="204" t="s">
        <v>53</v>
      </c>
      <c r="C13" s="58" t="s">
        <v>58</v>
      </c>
      <c r="D13" s="58" t="s">
        <v>2</v>
      </c>
      <c r="E13" s="58" t="s">
        <v>2</v>
      </c>
      <c r="F13" s="58" t="s">
        <v>2</v>
      </c>
      <c r="G13" s="58" t="s">
        <v>2</v>
      </c>
      <c r="H13" s="58" t="s">
        <v>3</v>
      </c>
      <c r="I13" s="58" t="s">
        <v>3</v>
      </c>
      <c r="J13" s="58" t="s">
        <v>3</v>
      </c>
      <c r="K13" s="58" t="s">
        <v>3</v>
      </c>
      <c r="L13" s="58" t="s">
        <v>3</v>
      </c>
      <c r="M13" s="58" t="s">
        <v>3</v>
      </c>
      <c r="N13" s="58" t="s">
        <v>3</v>
      </c>
      <c r="O13" s="58" t="s">
        <v>3</v>
      </c>
      <c r="P13" s="14" t="s">
        <v>3</v>
      </c>
      <c r="Q13" s="14" t="s">
        <v>3</v>
      </c>
      <c r="R13" s="14" t="s">
        <v>3</v>
      </c>
    </row>
    <row r="14" spans="1:18" s="10" customFormat="1" x14ac:dyDescent="0.3">
      <c r="A14" s="33">
        <v>45303</v>
      </c>
      <c r="B14" s="204" t="s">
        <v>53</v>
      </c>
      <c r="C14" s="58" t="s">
        <v>58</v>
      </c>
      <c r="D14" s="58" t="s">
        <v>2</v>
      </c>
      <c r="E14" s="58" t="s">
        <v>2</v>
      </c>
      <c r="F14" s="58" t="s">
        <v>2</v>
      </c>
      <c r="G14" s="58" t="s">
        <v>2</v>
      </c>
      <c r="H14" s="58" t="s">
        <v>3</v>
      </c>
      <c r="I14" s="58" t="s">
        <v>3</v>
      </c>
      <c r="J14" s="58" t="s">
        <v>3</v>
      </c>
      <c r="K14" s="58" t="s">
        <v>3</v>
      </c>
      <c r="L14" s="58" t="s">
        <v>3</v>
      </c>
      <c r="M14" s="58" t="s">
        <v>3</v>
      </c>
      <c r="N14" s="58" t="s">
        <v>3</v>
      </c>
      <c r="O14" s="58" t="s">
        <v>3</v>
      </c>
      <c r="P14" s="14" t="s">
        <v>3</v>
      </c>
      <c r="Q14" s="14" t="s">
        <v>3</v>
      </c>
      <c r="R14" s="14" t="s">
        <v>3</v>
      </c>
    </row>
    <row r="15" spans="1:18" s="10" customFormat="1" x14ac:dyDescent="0.3">
      <c r="A15" s="33">
        <v>45304</v>
      </c>
      <c r="B15" s="204" t="s">
        <v>53</v>
      </c>
      <c r="C15" s="58" t="s">
        <v>58</v>
      </c>
      <c r="D15" s="58" t="s">
        <v>2</v>
      </c>
      <c r="E15" s="58" t="s">
        <v>2</v>
      </c>
      <c r="F15" s="58" t="s">
        <v>2</v>
      </c>
      <c r="G15" s="58" t="s">
        <v>2</v>
      </c>
      <c r="H15" s="58" t="s">
        <v>3</v>
      </c>
      <c r="I15" s="58" t="s">
        <v>3</v>
      </c>
      <c r="J15" s="58" t="s">
        <v>3</v>
      </c>
      <c r="K15" s="58" t="s">
        <v>3</v>
      </c>
      <c r="L15" s="58" t="s">
        <v>3</v>
      </c>
      <c r="M15" s="58" t="s">
        <v>3</v>
      </c>
      <c r="N15" s="58" t="s">
        <v>3</v>
      </c>
      <c r="O15" s="58" t="s">
        <v>3</v>
      </c>
      <c r="P15" s="14" t="s">
        <v>3</v>
      </c>
      <c r="Q15" s="14" t="s">
        <v>3</v>
      </c>
      <c r="R15" s="14" t="s">
        <v>3</v>
      </c>
    </row>
    <row r="16" spans="1:18" s="10" customFormat="1" x14ac:dyDescent="0.3">
      <c r="A16" s="33">
        <v>45305</v>
      </c>
      <c r="B16" s="204" t="s">
        <v>53</v>
      </c>
      <c r="C16" s="58" t="s">
        <v>58</v>
      </c>
      <c r="D16" s="58" t="s">
        <v>2</v>
      </c>
      <c r="E16" s="58" t="s">
        <v>2</v>
      </c>
      <c r="F16" s="58" t="s">
        <v>2</v>
      </c>
      <c r="G16" s="58" t="s">
        <v>2</v>
      </c>
      <c r="H16" s="58" t="s">
        <v>3</v>
      </c>
      <c r="I16" s="58" t="s">
        <v>3</v>
      </c>
      <c r="J16" s="58" t="s">
        <v>3</v>
      </c>
      <c r="K16" s="58" t="s">
        <v>3</v>
      </c>
      <c r="L16" s="58" t="s">
        <v>3</v>
      </c>
      <c r="M16" s="58" t="s">
        <v>3</v>
      </c>
      <c r="N16" s="58" t="s">
        <v>3</v>
      </c>
      <c r="O16" s="58" t="s">
        <v>3</v>
      </c>
      <c r="P16" s="14" t="s">
        <v>3</v>
      </c>
      <c r="Q16" s="14" t="s">
        <v>3</v>
      </c>
      <c r="R16" s="14" t="s">
        <v>3</v>
      </c>
    </row>
    <row r="17" spans="1:18" s="10" customFormat="1" x14ac:dyDescent="0.3">
      <c r="A17" s="33">
        <v>45306</v>
      </c>
      <c r="B17" s="204" t="s">
        <v>53</v>
      </c>
      <c r="C17" s="58" t="s">
        <v>58</v>
      </c>
      <c r="D17" s="58" t="s">
        <v>2</v>
      </c>
      <c r="E17" s="58" t="s">
        <v>2</v>
      </c>
      <c r="F17" s="58" t="s">
        <v>2</v>
      </c>
      <c r="G17" s="58" t="s">
        <v>2</v>
      </c>
      <c r="H17" s="58" t="s">
        <v>3</v>
      </c>
      <c r="I17" s="58" t="s">
        <v>3</v>
      </c>
      <c r="J17" s="58" t="s">
        <v>3</v>
      </c>
      <c r="K17" s="58" t="s">
        <v>3</v>
      </c>
      <c r="L17" s="58" t="s">
        <v>3</v>
      </c>
      <c r="M17" s="58" t="s">
        <v>3</v>
      </c>
      <c r="N17" s="58" t="s">
        <v>3</v>
      </c>
      <c r="O17" s="58" t="s">
        <v>3</v>
      </c>
      <c r="P17" s="14" t="s">
        <v>3</v>
      </c>
      <c r="Q17" s="14" t="s">
        <v>3</v>
      </c>
      <c r="R17" s="14" t="s">
        <v>3</v>
      </c>
    </row>
    <row r="18" spans="1:18" s="10" customFormat="1" x14ac:dyDescent="0.3">
      <c r="A18" s="33">
        <v>45307</v>
      </c>
      <c r="B18" s="204" t="s">
        <v>53</v>
      </c>
      <c r="C18" s="58" t="s">
        <v>58</v>
      </c>
      <c r="D18" s="58" t="s">
        <v>2</v>
      </c>
      <c r="E18" s="58" t="s">
        <v>2</v>
      </c>
      <c r="F18" s="58" t="s">
        <v>2</v>
      </c>
      <c r="G18" s="58" t="s">
        <v>2</v>
      </c>
      <c r="H18" s="58" t="s">
        <v>3</v>
      </c>
      <c r="I18" s="58" t="s">
        <v>3</v>
      </c>
      <c r="J18" s="58" t="s">
        <v>3</v>
      </c>
      <c r="K18" s="58" t="s">
        <v>3</v>
      </c>
      <c r="L18" s="58" t="s">
        <v>3</v>
      </c>
      <c r="M18" s="58" t="s">
        <v>3</v>
      </c>
      <c r="N18" s="58" t="s">
        <v>3</v>
      </c>
      <c r="O18" s="58" t="s">
        <v>3</v>
      </c>
      <c r="P18" s="14" t="s">
        <v>3</v>
      </c>
      <c r="Q18" s="14" t="s">
        <v>3</v>
      </c>
      <c r="R18" s="14" t="s">
        <v>3</v>
      </c>
    </row>
    <row r="19" spans="1:18" s="10" customFormat="1" x14ac:dyDescent="0.3">
      <c r="A19" s="33">
        <v>45308</v>
      </c>
      <c r="B19" s="204" t="s">
        <v>53</v>
      </c>
      <c r="C19" s="58" t="s">
        <v>58</v>
      </c>
      <c r="D19" s="58" t="s">
        <v>2</v>
      </c>
      <c r="E19" s="58" t="s">
        <v>2</v>
      </c>
      <c r="F19" s="58" t="s">
        <v>2</v>
      </c>
      <c r="G19" s="58" t="s">
        <v>2</v>
      </c>
      <c r="H19" s="58" t="s">
        <v>3</v>
      </c>
      <c r="I19" s="58" t="s">
        <v>3</v>
      </c>
      <c r="J19" s="58" t="s">
        <v>3</v>
      </c>
      <c r="K19" s="58" t="s">
        <v>3</v>
      </c>
      <c r="L19" s="58" t="s">
        <v>3</v>
      </c>
      <c r="M19" s="58" t="s">
        <v>3</v>
      </c>
      <c r="N19" s="58" t="s">
        <v>3</v>
      </c>
      <c r="O19" s="58" t="s">
        <v>3</v>
      </c>
      <c r="P19" s="14" t="s">
        <v>3</v>
      </c>
      <c r="Q19" s="14" t="s">
        <v>3</v>
      </c>
      <c r="R19" s="14" t="s">
        <v>3</v>
      </c>
    </row>
    <row r="20" spans="1:18" s="10" customFormat="1" x14ac:dyDescent="0.3">
      <c r="A20" s="33">
        <v>45309</v>
      </c>
      <c r="B20" s="204" t="s">
        <v>53</v>
      </c>
      <c r="C20" s="58" t="s">
        <v>58</v>
      </c>
      <c r="D20" s="58" t="s">
        <v>2</v>
      </c>
      <c r="E20" s="58" t="s">
        <v>2</v>
      </c>
      <c r="F20" s="58" t="s">
        <v>2</v>
      </c>
      <c r="G20" s="58" t="s">
        <v>2</v>
      </c>
      <c r="H20" s="58" t="s">
        <v>3</v>
      </c>
      <c r="I20" s="58" t="s">
        <v>3</v>
      </c>
      <c r="J20" s="58" t="s">
        <v>3</v>
      </c>
      <c r="K20" s="58" t="s">
        <v>3</v>
      </c>
      <c r="L20" s="58" t="s">
        <v>3</v>
      </c>
      <c r="M20" s="58" t="s">
        <v>3</v>
      </c>
      <c r="N20" s="58" t="s">
        <v>3</v>
      </c>
      <c r="O20" s="58" t="s">
        <v>3</v>
      </c>
      <c r="P20" s="14" t="s">
        <v>3</v>
      </c>
      <c r="Q20" s="14" t="s">
        <v>3</v>
      </c>
      <c r="R20" s="14" t="s">
        <v>3</v>
      </c>
    </row>
    <row r="21" spans="1:18" s="10" customFormat="1" x14ac:dyDescent="0.3">
      <c r="A21" s="33">
        <v>45310</v>
      </c>
      <c r="B21" s="204" t="s">
        <v>53</v>
      </c>
      <c r="C21" s="58" t="s">
        <v>58</v>
      </c>
      <c r="D21" s="58" t="s">
        <v>2</v>
      </c>
      <c r="E21" s="58" t="s">
        <v>2</v>
      </c>
      <c r="F21" s="58" t="s">
        <v>2</v>
      </c>
      <c r="G21" s="58" t="s">
        <v>2</v>
      </c>
      <c r="H21" s="58" t="s">
        <v>3</v>
      </c>
      <c r="I21" s="58" t="s">
        <v>3</v>
      </c>
      <c r="J21" s="58" t="s">
        <v>3</v>
      </c>
      <c r="K21" s="58" t="s">
        <v>3</v>
      </c>
      <c r="L21" s="58" t="s">
        <v>3</v>
      </c>
      <c r="M21" s="58" t="s">
        <v>3</v>
      </c>
      <c r="N21" s="58" t="s">
        <v>3</v>
      </c>
      <c r="O21" s="58" t="s">
        <v>3</v>
      </c>
      <c r="P21" s="14" t="s">
        <v>3</v>
      </c>
      <c r="Q21" s="14" t="s">
        <v>3</v>
      </c>
      <c r="R21" s="14" t="s">
        <v>3</v>
      </c>
    </row>
    <row r="22" spans="1:18" s="10" customFormat="1" x14ac:dyDescent="0.3">
      <c r="A22" s="33">
        <v>45311</v>
      </c>
      <c r="B22" s="204" t="s">
        <v>53</v>
      </c>
      <c r="C22" s="58" t="s">
        <v>58</v>
      </c>
      <c r="D22" s="58" t="s">
        <v>2</v>
      </c>
      <c r="E22" s="58" t="s">
        <v>2</v>
      </c>
      <c r="F22" s="58" t="s">
        <v>2</v>
      </c>
      <c r="G22" s="58" t="s">
        <v>2</v>
      </c>
      <c r="H22" s="58" t="s">
        <v>3</v>
      </c>
      <c r="I22" s="58" t="s">
        <v>3</v>
      </c>
      <c r="J22" s="58" t="s">
        <v>3</v>
      </c>
      <c r="K22" s="58" t="s">
        <v>3</v>
      </c>
      <c r="L22" s="58" t="s">
        <v>3</v>
      </c>
      <c r="M22" s="58" t="s">
        <v>3</v>
      </c>
      <c r="N22" s="58" t="s">
        <v>3</v>
      </c>
      <c r="O22" s="58" t="s">
        <v>3</v>
      </c>
      <c r="P22" s="14" t="s">
        <v>3</v>
      </c>
      <c r="Q22" s="14" t="s">
        <v>3</v>
      </c>
      <c r="R22" s="14" t="s">
        <v>3</v>
      </c>
    </row>
    <row r="23" spans="1:18" s="10" customFormat="1" x14ac:dyDescent="0.3">
      <c r="A23" s="33">
        <v>45312</v>
      </c>
      <c r="B23" s="204" t="s">
        <v>53</v>
      </c>
      <c r="C23" s="58" t="s">
        <v>58</v>
      </c>
      <c r="D23" s="58" t="s">
        <v>2</v>
      </c>
      <c r="E23" s="58" t="s">
        <v>2</v>
      </c>
      <c r="F23" s="58" t="s">
        <v>2</v>
      </c>
      <c r="G23" s="58" t="s">
        <v>2</v>
      </c>
      <c r="H23" s="58" t="s">
        <v>3</v>
      </c>
      <c r="I23" s="58" t="s">
        <v>3</v>
      </c>
      <c r="J23" s="58" t="s">
        <v>3</v>
      </c>
      <c r="K23" s="58" t="s">
        <v>3</v>
      </c>
      <c r="L23" s="58" t="s">
        <v>3</v>
      </c>
      <c r="M23" s="58" t="s">
        <v>3</v>
      </c>
      <c r="N23" s="58" t="s">
        <v>3</v>
      </c>
      <c r="O23" s="58" t="s">
        <v>3</v>
      </c>
      <c r="P23" s="14" t="s">
        <v>3</v>
      </c>
      <c r="Q23" s="14" t="s">
        <v>3</v>
      </c>
      <c r="R23" s="14" t="s">
        <v>3</v>
      </c>
    </row>
    <row r="24" spans="1:18" s="10" customFormat="1" x14ac:dyDescent="0.3">
      <c r="A24" s="33">
        <v>45313</v>
      </c>
      <c r="B24" s="204" t="s">
        <v>53</v>
      </c>
      <c r="C24" s="58" t="s">
        <v>58</v>
      </c>
      <c r="D24" s="58" t="s">
        <v>2</v>
      </c>
      <c r="E24" s="58" t="s">
        <v>2</v>
      </c>
      <c r="F24" s="58" t="s">
        <v>2</v>
      </c>
      <c r="G24" s="58" t="s">
        <v>2</v>
      </c>
      <c r="H24" s="58" t="s">
        <v>3</v>
      </c>
      <c r="I24" s="58" t="s">
        <v>3</v>
      </c>
      <c r="J24" s="58" t="s">
        <v>3</v>
      </c>
      <c r="K24" s="58" t="s">
        <v>3</v>
      </c>
      <c r="L24" s="58" t="s">
        <v>3</v>
      </c>
      <c r="M24" s="58" t="s">
        <v>3</v>
      </c>
      <c r="N24" s="58" t="s">
        <v>3</v>
      </c>
      <c r="O24" s="58" t="s">
        <v>3</v>
      </c>
      <c r="P24" s="14" t="s">
        <v>3</v>
      </c>
      <c r="Q24" s="14" t="s">
        <v>3</v>
      </c>
      <c r="R24" s="14" t="s">
        <v>3</v>
      </c>
    </row>
    <row r="25" spans="1:18" s="10" customFormat="1" x14ac:dyDescent="0.3">
      <c r="A25" s="33">
        <v>45314</v>
      </c>
      <c r="B25" s="204" t="s">
        <v>53</v>
      </c>
      <c r="C25" s="58" t="s">
        <v>58</v>
      </c>
      <c r="D25" s="58" t="s">
        <v>2</v>
      </c>
      <c r="E25" s="58" t="s">
        <v>2</v>
      </c>
      <c r="F25" s="58" t="s">
        <v>2</v>
      </c>
      <c r="G25" s="58" t="s">
        <v>2</v>
      </c>
      <c r="H25" s="58" t="s">
        <v>3</v>
      </c>
      <c r="I25" s="58" t="s">
        <v>3</v>
      </c>
      <c r="J25" s="58" t="s">
        <v>3</v>
      </c>
      <c r="K25" s="58" t="s">
        <v>3</v>
      </c>
      <c r="L25" s="58" t="s">
        <v>3</v>
      </c>
      <c r="M25" s="58" t="s">
        <v>3</v>
      </c>
      <c r="N25" s="58" t="s">
        <v>3</v>
      </c>
      <c r="O25" s="58" t="s">
        <v>3</v>
      </c>
      <c r="P25" s="14" t="s">
        <v>3</v>
      </c>
      <c r="Q25" s="14" t="s">
        <v>3</v>
      </c>
      <c r="R25" s="14" t="s">
        <v>3</v>
      </c>
    </row>
    <row r="26" spans="1:18" s="10" customFormat="1" x14ac:dyDescent="0.3">
      <c r="A26" s="33">
        <v>45315</v>
      </c>
      <c r="B26" s="204" t="s">
        <v>53</v>
      </c>
      <c r="C26" s="58" t="s">
        <v>58</v>
      </c>
      <c r="D26" s="58" t="s">
        <v>2</v>
      </c>
      <c r="E26" s="58" t="s">
        <v>2</v>
      </c>
      <c r="F26" s="58" t="s">
        <v>2</v>
      </c>
      <c r="G26" s="58" t="s">
        <v>2</v>
      </c>
      <c r="H26" s="58" t="s">
        <v>3</v>
      </c>
      <c r="I26" s="58" t="s">
        <v>3</v>
      </c>
      <c r="J26" s="58" t="s">
        <v>3</v>
      </c>
      <c r="K26" s="58" t="s">
        <v>3</v>
      </c>
      <c r="L26" s="58" t="s">
        <v>3</v>
      </c>
      <c r="M26" s="58" t="s">
        <v>3</v>
      </c>
      <c r="N26" s="58" t="s">
        <v>3</v>
      </c>
      <c r="O26" s="58" t="s">
        <v>3</v>
      </c>
      <c r="P26" s="14" t="s">
        <v>3</v>
      </c>
      <c r="Q26" s="14" t="s">
        <v>3</v>
      </c>
      <c r="R26" s="14" t="s">
        <v>3</v>
      </c>
    </row>
    <row r="27" spans="1:18" s="10" customFormat="1" x14ac:dyDescent="0.3">
      <c r="A27" s="33">
        <v>45316</v>
      </c>
      <c r="B27" s="204" t="s">
        <v>53</v>
      </c>
      <c r="C27" s="58" t="s">
        <v>58</v>
      </c>
      <c r="D27" s="58" t="s">
        <v>2</v>
      </c>
      <c r="E27" s="58" t="s">
        <v>2</v>
      </c>
      <c r="F27" s="58" t="s">
        <v>2</v>
      </c>
      <c r="G27" s="58" t="s">
        <v>2</v>
      </c>
      <c r="H27" s="58" t="s">
        <v>3</v>
      </c>
      <c r="I27" s="58" t="s">
        <v>3</v>
      </c>
      <c r="J27" s="58" t="s">
        <v>3</v>
      </c>
      <c r="K27" s="58" t="s">
        <v>3</v>
      </c>
      <c r="L27" s="58" t="s">
        <v>3</v>
      </c>
      <c r="M27" s="58" t="s">
        <v>3</v>
      </c>
      <c r="N27" s="58" t="s">
        <v>3</v>
      </c>
      <c r="O27" s="58" t="s">
        <v>3</v>
      </c>
      <c r="P27" s="14" t="s">
        <v>3</v>
      </c>
      <c r="Q27" s="14" t="s">
        <v>3</v>
      </c>
      <c r="R27" s="14" t="s">
        <v>3</v>
      </c>
    </row>
    <row r="28" spans="1:18" s="10" customFormat="1" x14ac:dyDescent="0.3">
      <c r="A28" s="33">
        <v>45317</v>
      </c>
      <c r="B28" s="204" t="s">
        <v>53</v>
      </c>
      <c r="C28" s="58" t="s">
        <v>58</v>
      </c>
      <c r="D28" s="58" t="s">
        <v>2</v>
      </c>
      <c r="E28" s="58" t="s">
        <v>2</v>
      </c>
      <c r="F28" s="58" t="s">
        <v>2</v>
      </c>
      <c r="G28" s="58" t="s">
        <v>2</v>
      </c>
      <c r="H28" s="58" t="s">
        <v>3</v>
      </c>
      <c r="I28" s="58" t="s">
        <v>3</v>
      </c>
      <c r="J28" s="58" t="s">
        <v>3</v>
      </c>
      <c r="K28" s="58" t="s">
        <v>3</v>
      </c>
      <c r="L28" s="58" t="s">
        <v>3</v>
      </c>
      <c r="M28" s="58" t="s">
        <v>3</v>
      </c>
      <c r="N28" s="58" t="s">
        <v>3</v>
      </c>
      <c r="O28" s="58" t="s">
        <v>3</v>
      </c>
      <c r="P28" s="14" t="s">
        <v>3</v>
      </c>
      <c r="Q28" s="14" t="s">
        <v>3</v>
      </c>
      <c r="R28" s="14" t="s">
        <v>3</v>
      </c>
    </row>
    <row r="29" spans="1:18" s="10" customFormat="1" x14ac:dyDescent="0.3">
      <c r="A29" s="33">
        <v>45318</v>
      </c>
      <c r="B29" s="204" t="s">
        <v>53</v>
      </c>
      <c r="C29" s="58" t="s">
        <v>58</v>
      </c>
      <c r="D29" s="58" t="s">
        <v>2</v>
      </c>
      <c r="E29" s="58" t="s">
        <v>2</v>
      </c>
      <c r="F29" s="58" t="s">
        <v>2</v>
      </c>
      <c r="G29" s="58" t="s">
        <v>2</v>
      </c>
      <c r="H29" s="58" t="s">
        <v>3</v>
      </c>
      <c r="I29" s="58" t="s">
        <v>3</v>
      </c>
      <c r="J29" s="58" t="s">
        <v>3</v>
      </c>
      <c r="K29" s="58" t="s">
        <v>3</v>
      </c>
      <c r="L29" s="58" t="s">
        <v>3</v>
      </c>
      <c r="M29" s="58" t="s">
        <v>3</v>
      </c>
      <c r="N29" s="58" t="s">
        <v>3</v>
      </c>
      <c r="O29" s="58" t="s">
        <v>3</v>
      </c>
      <c r="P29" s="14" t="s">
        <v>3</v>
      </c>
      <c r="Q29" s="14" t="s">
        <v>3</v>
      </c>
      <c r="R29" s="14" t="s">
        <v>3</v>
      </c>
    </row>
    <row r="30" spans="1:18" s="10" customFormat="1" x14ac:dyDescent="0.3">
      <c r="A30" s="33">
        <v>45319</v>
      </c>
      <c r="B30" s="204" t="s">
        <v>53</v>
      </c>
      <c r="C30" s="58" t="s">
        <v>58</v>
      </c>
      <c r="D30" s="58" t="s">
        <v>2</v>
      </c>
      <c r="E30" s="58" t="s">
        <v>2</v>
      </c>
      <c r="F30" s="58" t="s">
        <v>2</v>
      </c>
      <c r="G30" s="58" t="s">
        <v>2</v>
      </c>
      <c r="H30" s="58" t="s">
        <v>3</v>
      </c>
      <c r="I30" s="58" t="s">
        <v>3</v>
      </c>
      <c r="J30" s="58" t="s">
        <v>3</v>
      </c>
      <c r="K30" s="58" t="s">
        <v>3</v>
      </c>
      <c r="L30" s="58" t="s">
        <v>3</v>
      </c>
      <c r="M30" s="58" t="s">
        <v>3</v>
      </c>
      <c r="N30" s="58" t="s">
        <v>3</v>
      </c>
      <c r="O30" s="58" t="s">
        <v>3</v>
      </c>
      <c r="P30" s="14" t="s">
        <v>3</v>
      </c>
      <c r="Q30" s="14" t="s">
        <v>3</v>
      </c>
      <c r="R30" s="14" t="s">
        <v>3</v>
      </c>
    </row>
    <row r="31" spans="1:18" s="10" customFormat="1" x14ac:dyDescent="0.3">
      <c r="A31" s="33">
        <v>45320</v>
      </c>
      <c r="B31" s="204" t="s">
        <v>53</v>
      </c>
      <c r="C31" s="58" t="s">
        <v>58</v>
      </c>
      <c r="D31" s="58" t="s">
        <v>2</v>
      </c>
      <c r="E31" s="58" t="s">
        <v>2</v>
      </c>
      <c r="F31" s="58" t="s">
        <v>2</v>
      </c>
      <c r="G31" s="58" t="s">
        <v>2</v>
      </c>
      <c r="H31" s="58" t="s">
        <v>3</v>
      </c>
      <c r="I31" s="58" t="s">
        <v>3</v>
      </c>
      <c r="J31" s="58" t="s">
        <v>3</v>
      </c>
      <c r="K31" s="58" t="s">
        <v>3</v>
      </c>
      <c r="L31" s="58" t="s">
        <v>3</v>
      </c>
      <c r="M31" s="58" t="s">
        <v>3</v>
      </c>
      <c r="N31" s="58" t="s">
        <v>3</v>
      </c>
      <c r="O31" s="58" t="s">
        <v>3</v>
      </c>
      <c r="P31" s="14" t="s">
        <v>3</v>
      </c>
      <c r="Q31" s="14" t="s">
        <v>3</v>
      </c>
      <c r="R31" s="14" t="s">
        <v>3</v>
      </c>
    </row>
    <row r="32" spans="1:18" s="10" customFormat="1" x14ac:dyDescent="0.3">
      <c r="A32" s="33">
        <v>45321</v>
      </c>
      <c r="B32" s="204" t="s">
        <v>53</v>
      </c>
      <c r="C32" s="58" t="s">
        <v>58</v>
      </c>
      <c r="D32" s="58" t="s">
        <v>2</v>
      </c>
      <c r="E32" s="58" t="s">
        <v>2</v>
      </c>
      <c r="F32" s="58" t="s">
        <v>2</v>
      </c>
      <c r="G32" s="58" t="s">
        <v>2</v>
      </c>
      <c r="H32" s="58" t="s">
        <v>3</v>
      </c>
      <c r="I32" s="58" t="s">
        <v>3</v>
      </c>
      <c r="J32" s="58" t="s">
        <v>3</v>
      </c>
      <c r="K32" s="58" t="s">
        <v>3</v>
      </c>
      <c r="L32" s="58" t="s">
        <v>3</v>
      </c>
      <c r="M32" s="58" t="s">
        <v>3</v>
      </c>
      <c r="N32" s="58" t="s">
        <v>3</v>
      </c>
      <c r="O32" s="58" t="s">
        <v>3</v>
      </c>
      <c r="P32" s="14" t="s">
        <v>3</v>
      </c>
      <c r="Q32" s="14" t="s">
        <v>3</v>
      </c>
      <c r="R32" s="14" t="s">
        <v>3</v>
      </c>
    </row>
    <row r="33" spans="1:18" s="10" customFormat="1" x14ac:dyDescent="0.3">
      <c r="A33" s="33">
        <v>45322</v>
      </c>
      <c r="B33" s="204" t="s">
        <v>53</v>
      </c>
      <c r="C33" s="58" t="s">
        <v>58</v>
      </c>
      <c r="D33" s="58" t="s">
        <v>2</v>
      </c>
      <c r="E33" s="58" t="s">
        <v>2</v>
      </c>
      <c r="F33" s="58" t="s">
        <v>2</v>
      </c>
      <c r="G33" s="58" t="s">
        <v>2</v>
      </c>
      <c r="H33" s="58" t="s">
        <v>3</v>
      </c>
      <c r="I33" s="58" t="s">
        <v>3</v>
      </c>
      <c r="J33" s="58" t="s">
        <v>3</v>
      </c>
      <c r="K33" s="58" t="s">
        <v>3</v>
      </c>
      <c r="L33" s="58" t="s">
        <v>3</v>
      </c>
      <c r="M33" s="58" t="s">
        <v>3</v>
      </c>
      <c r="N33" s="58" t="s">
        <v>3</v>
      </c>
      <c r="O33" s="58" t="s">
        <v>3</v>
      </c>
      <c r="P33" s="14" t="s">
        <v>3</v>
      </c>
      <c r="Q33" s="14" t="s">
        <v>3</v>
      </c>
      <c r="R33" s="14" t="s">
        <v>3</v>
      </c>
    </row>
    <row r="34" spans="1:18" s="10" customFormat="1" x14ac:dyDescent="0.3">
      <c r="A34" s="33">
        <v>45323</v>
      </c>
      <c r="B34" s="204" t="s">
        <v>53</v>
      </c>
      <c r="C34" s="58" t="s">
        <v>58</v>
      </c>
      <c r="D34" s="58" t="s">
        <v>2</v>
      </c>
      <c r="E34" s="58" t="s">
        <v>2</v>
      </c>
      <c r="F34" s="58" t="s">
        <v>2</v>
      </c>
      <c r="G34" s="58" t="s">
        <v>2</v>
      </c>
      <c r="H34" s="58" t="s">
        <v>3</v>
      </c>
      <c r="I34" s="58" t="s">
        <v>3</v>
      </c>
      <c r="J34" s="58" t="s">
        <v>3</v>
      </c>
      <c r="K34" s="58" t="s">
        <v>3</v>
      </c>
      <c r="L34" s="58" t="s">
        <v>3</v>
      </c>
      <c r="M34" s="58" t="s">
        <v>3</v>
      </c>
      <c r="N34" s="58" t="s">
        <v>3</v>
      </c>
      <c r="O34" s="58" t="s">
        <v>3</v>
      </c>
      <c r="P34" s="14" t="s">
        <v>3</v>
      </c>
      <c r="Q34" s="14" t="s">
        <v>3</v>
      </c>
      <c r="R34" s="14" t="s">
        <v>3</v>
      </c>
    </row>
    <row r="35" spans="1:18" s="10" customFormat="1" x14ac:dyDescent="0.3">
      <c r="A35" s="33">
        <v>45324</v>
      </c>
      <c r="B35" s="204" t="s">
        <v>53</v>
      </c>
      <c r="C35" s="58" t="s">
        <v>58</v>
      </c>
      <c r="D35" s="58" t="s">
        <v>2</v>
      </c>
      <c r="E35" s="58" t="s">
        <v>2</v>
      </c>
      <c r="F35" s="58" t="s">
        <v>2</v>
      </c>
      <c r="G35" s="58" t="s">
        <v>2</v>
      </c>
      <c r="H35" s="58" t="s">
        <v>3</v>
      </c>
      <c r="I35" s="58" t="s">
        <v>3</v>
      </c>
      <c r="J35" s="58" t="s">
        <v>3</v>
      </c>
      <c r="K35" s="58" t="s">
        <v>3</v>
      </c>
      <c r="L35" s="58" t="s">
        <v>3</v>
      </c>
      <c r="M35" s="58" t="s">
        <v>3</v>
      </c>
      <c r="N35" s="58" t="s">
        <v>3</v>
      </c>
      <c r="O35" s="58" t="s">
        <v>3</v>
      </c>
      <c r="P35" s="14" t="s">
        <v>3</v>
      </c>
      <c r="Q35" s="14" t="s">
        <v>3</v>
      </c>
      <c r="R35" s="14" t="s">
        <v>3</v>
      </c>
    </row>
    <row r="36" spans="1:18" s="10" customFormat="1" x14ac:dyDescent="0.3">
      <c r="A36" s="33">
        <v>45325</v>
      </c>
      <c r="B36" s="204" t="s">
        <v>53</v>
      </c>
      <c r="C36" s="58" t="s">
        <v>58</v>
      </c>
      <c r="D36" s="58" t="s">
        <v>2</v>
      </c>
      <c r="E36" s="58" t="s">
        <v>2</v>
      </c>
      <c r="F36" s="58" t="s">
        <v>2</v>
      </c>
      <c r="G36" s="58" t="s">
        <v>2</v>
      </c>
      <c r="H36" s="58" t="s">
        <v>3</v>
      </c>
      <c r="I36" s="58" t="s">
        <v>3</v>
      </c>
      <c r="J36" s="58" t="s">
        <v>3</v>
      </c>
      <c r="K36" s="58" t="s">
        <v>3</v>
      </c>
      <c r="L36" s="58" t="s">
        <v>3</v>
      </c>
      <c r="M36" s="58" t="s">
        <v>3</v>
      </c>
      <c r="N36" s="58" t="s">
        <v>3</v>
      </c>
      <c r="O36" s="58" t="s">
        <v>3</v>
      </c>
      <c r="P36" s="14" t="s">
        <v>3</v>
      </c>
      <c r="Q36" s="14" t="s">
        <v>3</v>
      </c>
      <c r="R36" s="14" t="s">
        <v>3</v>
      </c>
    </row>
    <row r="37" spans="1:18" s="10" customFormat="1" x14ac:dyDescent="0.3">
      <c r="A37" s="33">
        <v>45326</v>
      </c>
      <c r="B37" s="204" t="s">
        <v>53</v>
      </c>
      <c r="C37" s="58" t="s">
        <v>58</v>
      </c>
      <c r="D37" s="58" t="s">
        <v>2</v>
      </c>
      <c r="E37" s="58" t="s">
        <v>2</v>
      </c>
      <c r="F37" s="58" t="s">
        <v>2</v>
      </c>
      <c r="G37" s="58" t="s">
        <v>2</v>
      </c>
      <c r="H37" s="58" t="s">
        <v>3</v>
      </c>
      <c r="I37" s="58" t="s">
        <v>3</v>
      </c>
      <c r="J37" s="58" t="s">
        <v>3</v>
      </c>
      <c r="K37" s="58" t="s">
        <v>3</v>
      </c>
      <c r="L37" s="58" t="s">
        <v>3</v>
      </c>
      <c r="M37" s="58" t="s">
        <v>3</v>
      </c>
      <c r="N37" s="58" t="s">
        <v>3</v>
      </c>
      <c r="O37" s="58" t="s">
        <v>3</v>
      </c>
      <c r="P37" s="14" t="s">
        <v>3</v>
      </c>
      <c r="Q37" s="14" t="s">
        <v>3</v>
      </c>
      <c r="R37" s="14" t="s">
        <v>3</v>
      </c>
    </row>
    <row r="38" spans="1:18" s="10" customFormat="1" x14ac:dyDescent="0.3">
      <c r="A38" s="33">
        <v>45327</v>
      </c>
      <c r="B38" s="204" t="s">
        <v>53</v>
      </c>
      <c r="C38" s="58" t="s">
        <v>58</v>
      </c>
      <c r="D38" s="58" t="s">
        <v>2</v>
      </c>
      <c r="E38" s="58" t="s">
        <v>2</v>
      </c>
      <c r="F38" s="58" t="s">
        <v>2</v>
      </c>
      <c r="G38" s="58" t="s">
        <v>2</v>
      </c>
      <c r="H38" s="58" t="s">
        <v>3</v>
      </c>
      <c r="I38" s="58" t="s">
        <v>3</v>
      </c>
      <c r="J38" s="58" t="s">
        <v>3</v>
      </c>
      <c r="K38" s="58" t="s">
        <v>3</v>
      </c>
      <c r="L38" s="58" t="s">
        <v>3</v>
      </c>
      <c r="M38" s="58" t="s">
        <v>3</v>
      </c>
      <c r="N38" s="58" t="s">
        <v>3</v>
      </c>
      <c r="O38" s="58" t="s">
        <v>3</v>
      </c>
      <c r="P38" s="14" t="s">
        <v>3</v>
      </c>
      <c r="Q38" s="14" t="s">
        <v>3</v>
      </c>
      <c r="R38" s="14" t="s">
        <v>3</v>
      </c>
    </row>
    <row r="39" spans="1:18" s="10" customFormat="1" x14ac:dyDescent="0.3">
      <c r="A39" s="33">
        <v>45328</v>
      </c>
      <c r="B39" s="204" t="s">
        <v>53</v>
      </c>
      <c r="C39" s="58" t="s">
        <v>58</v>
      </c>
      <c r="D39" s="58" t="s">
        <v>2</v>
      </c>
      <c r="E39" s="58" t="s">
        <v>2</v>
      </c>
      <c r="F39" s="58" t="s">
        <v>2</v>
      </c>
      <c r="G39" s="58" t="s">
        <v>2</v>
      </c>
      <c r="H39" s="58" t="s">
        <v>3</v>
      </c>
      <c r="I39" s="58" t="s">
        <v>3</v>
      </c>
      <c r="J39" s="58" t="s">
        <v>3</v>
      </c>
      <c r="K39" s="58" t="s">
        <v>3</v>
      </c>
      <c r="L39" s="58" t="s">
        <v>3</v>
      </c>
      <c r="M39" s="58" t="s">
        <v>3</v>
      </c>
      <c r="N39" s="58" t="s">
        <v>3</v>
      </c>
      <c r="O39" s="58" t="s">
        <v>3</v>
      </c>
      <c r="P39" s="14" t="s">
        <v>3</v>
      </c>
      <c r="Q39" s="14" t="s">
        <v>3</v>
      </c>
      <c r="R39" s="14" t="s">
        <v>3</v>
      </c>
    </row>
    <row r="40" spans="1:18" s="10" customFormat="1" x14ac:dyDescent="0.3">
      <c r="A40" s="33">
        <v>45329</v>
      </c>
      <c r="B40" s="204" t="s">
        <v>53</v>
      </c>
      <c r="C40" s="58" t="s">
        <v>58</v>
      </c>
      <c r="D40" s="58" t="s">
        <v>2</v>
      </c>
      <c r="E40" s="58" t="s">
        <v>2</v>
      </c>
      <c r="F40" s="58" t="s">
        <v>2</v>
      </c>
      <c r="G40" s="58" t="s">
        <v>2</v>
      </c>
      <c r="H40" s="58" t="s">
        <v>3</v>
      </c>
      <c r="I40" s="58" t="s">
        <v>3</v>
      </c>
      <c r="J40" s="58" t="s">
        <v>3</v>
      </c>
      <c r="K40" s="58" t="s">
        <v>3</v>
      </c>
      <c r="L40" s="58" t="s">
        <v>3</v>
      </c>
      <c r="M40" s="58" t="s">
        <v>3</v>
      </c>
      <c r="N40" s="58" t="s">
        <v>3</v>
      </c>
      <c r="O40" s="58" t="s">
        <v>3</v>
      </c>
      <c r="P40" s="14" t="s">
        <v>3</v>
      </c>
      <c r="Q40" s="14" t="s">
        <v>3</v>
      </c>
      <c r="R40" s="14" t="s">
        <v>3</v>
      </c>
    </row>
    <row r="41" spans="1:18" s="10" customFormat="1" x14ac:dyDescent="0.3">
      <c r="A41" s="33">
        <v>45330</v>
      </c>
      <c r="B41" s="204" t="s">
        <v>53</v>
      </c>
      <c r="C41" s="58" t="s">
        <v>58</v>
      </c>
      <c r="D41" s="58" t="s">
        <v>2</v>
      </c>
      <c r="E41" s="58" t="s">
        <v>2</v>
      </c>
      <c r="F41" s="58" t="s">
        <v>2</v>
      </c>
      <c r="G41" s="58" t="s">
        <v>2</v>
      </c>
      <c r="H41" s="58" t="s">
        <v>3</v>
      </c>
      <c r="I41" s="58" t="s">
        <v>3</v>
      </c>
      <c r="J41" s="58" t="s">
        <v>3</v>
      </c>
      <c r="K41" s="58" t="s">
        <v>3</v>
      </c>
      <c r="L41" s="58" t="s">
        <v>3</v>
      </c>
      <c r="M41" s="58" t="s">
        <v>3</v>
      </c>
      <c r="N41" s="58" t="s">
        <v>3</v>
      </c>
      <c r="O41" s="58" t="s">
        <v>3</v>
      </c>
      <c r="P41" s="14" t="s">
        <v>3</v>
      </c>
      <c r="Q41" s="14" t="s">
        <v>3</v>
      </c>
      <c r="R41" s="14" t="s">
        <v>3</v>
      </c>
    </row>
    <row r="42" spans="1:18" s="10" customFormat="1" x14ac:dyDescent="0.3">
      <c r="A42" s="33">
        <v>45331</v>
      </c>
      <c r="B42" s="204" t="s">
        <v>53</v>
      </c>
      <c r="C42" s="58" t="s">
        <v>58</v>
      </c>
      <c r="D42" s="58" t="s">
        <v>2</v>
      </c>
      <c r="E42" s="58" t="s">
        <v>2</v>
      </c>
      <c r="F42" s="58" t="s">
        <v>2</v>
      </c>
      <c r="G42" s="58" t="s">
        <v>2</v>
      </c>
      <c r="H42" s="58" t="s">
        <v>3</v>
      </c>
      <c r="I42" s="58" t="s">
        <v>3</v>
      </c>
      <c r="J42" s="58" t="s">
        <v>3</v>
      </c>
      <c r="K42" s="58" t="s">
        <v>3</v>
      </c>
      <c r="L42" s="58" t="s">
        <v>3</v>
      </c>
      <c r="M42" s="58" t="s">
        <v>3</v>
      </c>
      <c r="N42" s="58" t="s">
        <v>3</v>
      </c>
      <c r="O42" s="58" t="s">
        <v>3</v>
      </c>
      <c r="P42" s="14" t="s">
        <v>3</v>
      </c>
      <c r="Q42" s="14" t="s">
        <v>3</v>
      </c>
      <c r="R42" s="14" t="s">
        <v>3</v>
      </c>
    </row>
    <row r="43" spans="1:18" s="10" customFormat="1" x14ac:dyDescent="0.3">
      <c r="A43" s="33">
        <v>45332</v>
      </c>
      <c r="B43" s="204" t="s">
        <v>53</v>
      </c>
      <c r="C43" s="58" t="s">
        <v>58</v>
      </c>
      <c r="D43" s="58" t="s">
        <v>2</v>
      </c>
      <c r="E43" s="58" t="s">
        <v>2</v>
      </c>
      <c r="F43" s="58" t="s">
        <v>2</v>
      </c>
      <c r="G43" s="58" t="s">
        <v>2</v>
      </c>
      <c r="H43" s="58" t="s">
        <v>3</v>
      </c>
      <c r="I43" s="58" t="s">
        <v>3</v>
      </c>
      <c r="J43" s="58" t="s">
        <v>3</v>
      </c>
      <c r="K43" s="58" t="s">
        <v>3</v>
      </c>
      <c r="L43" s="58" t="s">
        <v>3</v>
      </c>
      <c r="M43" s="58" t="s">
        <v>3</v>
      </c>
      <c r="N43" s="58" t="s">
        <v>3</v>
      </c>
      <c r="O43" s="58" t="s">
        <v>3</v>
      </c>
      <c r="P43" s="14" t="s">
        <v>3</v>
      </c>
      <c r="Q43" s="14" t="s">
        <v>3</v>
      </c>
      <c r="R43" s="14" t="s">
        <v>3</v>
      </c>
    </row>
    <row r="44" spans="1:18" s="10" customFormat="1" x14ac:dyDescent="0.3">
      <c r="A44" s="33">
        <v>45333</v>
      </c>
      <c r="B44" s="204" t="s">
        <v>53</v>
      </c>
      <c r="C44" s="58" t="s">
        <v>58</v>
      </c>
      <c r="D44" s="58" t="s">
        <v>2</v>
      </c>
      <c r="E44" s="58" t="s">
        <v>2</v>
      </c>
      <c r="F44" s="58" t="s">
        <v>2</v>
      </c>
      <c r="G44" s="58" t="s">
        <v>2</v>
      </c>
      <c r="H44" s="58" t="s">
        <v>3</v>
      </c>
      <c r="I44" s="58" t="s">
        <v>3</v>
      </c>
      <c r="J44" s="58" t="s">
        <v>3</v>
      </c>
      <c r="K44" s="58" t="s">
        <v>3</v>
      </c>
      <c r="L44" s="58" t="s">
        <v>3</v>
      </c>
      <c r="M44" s="58" t="s">
        <v>3</v>
      </c>
      <c r="N44" s="58" t="s">
        <v>3</v>
      </c>
      <c r="O44" s="58" t="s">
        <v>3</v>
      </c>
      <c r="P44" s="14" t="s">
        <v>3</v>
      </c>
      <c r="Q44" s="14" t="s">
        <v>3</v>
      </c>
      <c r="R44" s="14" t="s">
        <v>3</v>
      </c>
    </row>
    <row r="45" spans="1:18" s="10" customFormat="1" x14ac:dyDescent="0.3">
      <c r="A45" s="33">
        <v>45334</v>
      </c>
      <c r="B45" s="204" t="s">
        <v>53</v>
      </c>
      <c r="C45" s="58" t="s">
        <v>58</v>
      </c>
      <c r="D45" s="58" t="s">
        <v>2</v>
      </c>
      <c r="E45" s="58" t="s">
        <v>2</v>
      </c>
      <c r="F45" s="58" t="s">
        <v>2</v>
      </c>
      <c r="G45" s="58" t="s">
        <v>2</v>
      </c>
      <c r="H45" s="58" t="s">
        <v>3</v>
      </c>
      <c r="I45" s="58" t="s">
        <v>3</v>
      </c>
      <c r="J45" s="58" t="s">
        <v>3</v>
      </c>
      <c r="K45" s="58" t="s">
        <v>3</v>
      </c>
      <c r="L45" s="58" t="s">
        <v>3</v>
      </c>
      <c r="M45" s="58" t="s">
        <v>3</v>
      </c>
      <c r="N45" s="58" t="s">
        <v>3</v>
      </c>
      <c r="O45" s="58" t="s">
        <v>3</v>
      </c>
      <c r="P45" s="14" t="s">
        <v>3</v>
      </c>
      <c r="Q45" s="14" t="s">
        <v>3</v>
      </c>
      <c r="R45" s="14" t="s">
        <v>3</v>
      </c>
    </row>
    <row r="46" spans="1:18" s="10" customFormat="1" x14ac:dyDescent="0.3">
      <c r="A46" s="33">
        <v>45335</v>
      </c>
      <c r="B46" s="204" t="s">
        <v>53</v>
      </c>
      <c r="C46" s="58" t="s">
        <v>58</v>
      </c>
      <c r="D46" s="58" t="s">
        <v>2</v>
      </c>
      <c r="E46" s="58" t="s">
        <v>2</v>
      </c>
      <c r="F46" s="58" t="s">
        <v>2</v>
      </c>
      <c r="G46" s="58" t="s">
        <v>2</v>
      </c>
      <c r="H46" s="58" t="s">
        <v>3</v>
      </c>
      <c r="I46" s="58" t="s">
        <v>3</v>
      </c>
      <c r="J46" s="58" t="s">
        <v>3</v>
      </c>
      <c r="K46" s="58" t="s">
        <v>3</v>
      </c>
      <c r="L46" s="58" t="s">
        <v>3</v>
      </c>
      <c r="M46" s="58" t="s">
        <v>3</v>
      </c>
      <c r="N46" s="58" t="s">
        <v>3</v>
      </c>
      <c r="O46" s="58" t="s">
        <v>3</v>
      </c>
      <c r="P46" s="14" t="s">
        <v>3</v>
      </c>
      <c r="Q46" s="14" t="s">
        <v>3</v>
      </c>
      <c r="R46" s="14" t="s">
        <v>3</v>
      </c>
    </row>
    <row r="47" spans="1:18" s="10" customFormat="1" x14ac:dyDescent="0.3">
      <c r="A47" s="33">
        <v>45336</v>
      </c>
      <c r="B47" s="204" t="s">
        <v>53</v>
      </c>
      <c r="C47" s="58" t="s">
        <v>58</v>
      </c>
      <c r="D47" s="58" t="s">
        <v>2</v>
      </c>
      <c r="E47" s="58" t="s">
        <v>2</v>
      </c>
      <c r="F47" s="58" t="s">
        <v>2</v>
      </c>
      <c r="G47" s="58" t="s">
        <v>2</v>
      </c>
      <c r="H47" s="58" t="s">
        <v>3</v>
      </c>
      <c r="I47" s="58" t="s">
        <v>3</v>
      </c>
      <c r="J47" s="58" t="s">
        <v>3</v>
      </c>
      <c r="K47" s="58" t="s">
        <v>3</v>
      </c>
      <c r="L47" s="58" t="s">
        <v>3</v>
      </c>
      <c r="M47" s="58" t="s">
        <v>3</v>
      </c>
      <c r="N47" s="58" t="s">
        <v>3</v>
      </c>
      <c r="O47" s="58" t="s">
        <v>3</v>
      </c>
      <c r="P47" s="14" t="s">
        <v>3</v>
      </c>
      <c r="Q47" s="14" t="s">
        <v>3</v>
      </c>
      <c r="R47" s="14" t="s">
        <v>3</v>
      </c>
    </row>
    <row r="48" spans="1:18" s="10" customFormat="1" x14ac:dyDescent="0.3">
      <c r="A48" s="33">
        <v>45337</v>
      </c>
      <c r="B48" s="204" t="s">
        <v>53</v>
      </c>
      <c r="C48" s="58" t="s">
        <v>58</v>
      </c>
      <c r="D48" s="58" t="s">
        <v>2</v>
      </c>
      <c r="E48" s="58" t="s">
        <v>2</v>
      </c>
      <c r="F48" s="58" t="s">
        <v>2</v>
      </c>
      <c r="G48" s="58" t="s">
        <v>2</v>
      </c>
      <c r="H48" s="58" t="s">
        <v>3</v>
      </c>
      <c r="I48" s="58" t="s">
        <v>3</v>
      </c>
      <c r="J48" s="58" t="s">
        <v>3</v>
      </c>
      <c r="K48" s="58" t="s">
        <v>3</v>
      </c>
      <c r="L48" s="58" t="s">
        <v>3</v>
      </c>
      <c r="M48" s="58" t="s">
        <v>3</v>
      </c>
      <c r="N48" s="58" t="s">
        <v>3</v>
      </c>
      <c r="O48" s="58" t="s">
        <v>3</v>
      </c>
      <c r="P48" s="14" t="s">
        <v>3</v>
      </c>
      <c r="Q48" s="14" t="s">
        <v>3</v>
      </c>
      <c r="R48" s="14" t="s">
        <v>3</v>
      </c>
    </row>
    <row r="49" spans="1:18" s="10" customFormat="1" x14ac:dyDescent="0.3">
      <c r="A49" s="33">
        <v>45338</v>
      </c>
      <c r="B49" s="204" t="s">
        <v>53</v>
      </c>
      <c r="C49" s="58" t="s">
        <v>58</v>
      </c>
      <c r="D49" s="58" t="s">
        <v>2</v>
      </c>
      <c r="E49" s="58" t="s">
        <v>2</v>
      </c>
      <c r="F49" s="58" t="s">
        <v>2</v>
      </c>
      <c r="G49" s="58" t="s">
        <v>2</v>
      </c>
      <c r="H49" s="58" t="s">
        <v>3</v>
      </c>
      <c r="I49" s="58" t="s">
        <v>3</v>
      </c>
      <c r="J49" s="58" t="s">
        <v>3</v>
      </c>
      <c r="K49" s="58" t="s">
        <v>3</v>
      </c>
      <c r="L49" s="58" t="s">
        <v>3</v>
      </c>
      <c r="M49" s="58" t="s">
        <v>3</v>
      </c>
      <c r="N49" s="58" t="s">
        <v>3</v>
      </c>
      <c r="O49" s="58" t="s">
        <v>3</v>
      </c>
      <c r="P49" s="14" t="s">
        <v>3</v>
      </c>
      <c r="Q49" s="14" t="s">
        <v>3</v>
      </c>
      <c r="R49" s="14" t="s">
        <v>3</v>
      </c>
    </row>
    <row r="50" spans="1:18" s="10" customFormat="1" x14ac:dyDescent="0.3">
      <c r="A50" s="33">
        <v>45339</v>
      </c>
      <c r="B50" s="204" t="s">
        <v>53</v>
      </c>
      <c r="C50" s="58" t="s">
        <v>58</v>
      </c>
      <c r="D50" s="58" t="s">
        <v>2</v>
      </c>
      <c r="E50" s="58" t="s">
        <v>2</v>
      </c>
      <c r="F50" s="58" t="s">
        <v>2</v>
      </c>
      <c r="G50" s="58" t="s">
        <v>2</v>
      </c>
      <c r="H50" s="58" t="s">
        <v>3</v>
      </c>
      <c r="I50" s="58" t="s">
        <v>3</v>
      </c>
      <c r="J50" s="58" t="s">
        <v>3</v>
      </c>
      <c r="K50" s="58" t="s">
        <v>3</v>
      </c>
      <c r="L50" s="58" t="s">
        <v>3</v>
      </c>
      <c r="M50" s="58" t="s">
        <v>3</v>
      </c>
      <c r="N50" s="58" t="s">
        <v>3</v>
      </c>
      <c r="O50" s="58" t="s">
        <v>3</v>
      </c>
      <c r="P50" s="14" t="s">
        <v>3</v>
      </c>
      <c r="Q50" s="14" t="s">
        <v>3</v>
      </c>
      <c r="R50" s="14" t="s">
        <v>3</v>
      </c>
    </row>
    <row r="51" spans="1:18" s="10" customFormat="1" x14ac:dyDescent="0.3">
      <c r="A51" s="33">
        <v>45340</v>
      </c>
      <c r="B51" s="204" t="s">
        <v>53</v>
      </c>
      <c r="C51" s="58" t="s">
        <v>58</v>
      </c>
      <c r="D51" s="58" t="s">
        <v>2</v>
      </c>
      <c r="E51" s="58" t="s">
        <v>2</v>
      </c>
      <c r="F51" s="58" t="s">
        <v>2</v>
      </c>
      <c r="G51" s="58" t="s">
        <v>2</v>
      </c>
      <c r="H51" s="58" t="s">
        <v>3</v>
      </c>
      <c r="I51" s="58" t="s">
        <v>3</v>
      </c>
      <c r="J51" s="58" t="s">
        <v>3</v>
      </c>
      <c r="K51" s="58" t="s">
        <v>3</v>
      </c>
      <c r="L51" s="58" t="s">
        <v>3</v>
      </c>
      <c r="M51" s="58" t="s">
        <v>3</v>
      </c>
      <c r="N51" s="58" t="s">
        <v>3</v>
      </c>
      <c r="O51" s="58" t="s">
        <v>3</v>
      </c>
      <c r="P51" s="14" t="s">
        <v>3</v>
      </c>
      <c r="Q51" s="14" t="s">
        <v>3</v>
      </c>
      <c r="R51" s="14" t="s">
        <v>3</v>
      </c>
    </row>
    <row r="52" spans="1:18" s="10" customFormat="1" x14ac:dyDescent="0.3">
      <c r="A52" s="33">
        <v>45341</v>
      </c>
      <c r="B52" s="204" t="s">
        <v>53</v>
      </c>
      <c r="C52" s="58" t="s">
        <v>58</v>
      </c>
      <c r="D52" s="58" t="s">
        <v>2</v>
      </c>
      <c r="E52" s="58" t="s">
        <v>2</v>
      </c>
      <c r="F52" s="58" t="s">
        <v>2</v>
      </c>
      <c r="G52" s="58" t="s">
        <v>2</v>
      </c>
      <c r="H52" s="58" t="s">
        <v>3</v>
      </c>
      <c r="I52" s="58" t="s">
        <v>3</v>
      </c>
      <c r="J52" s="58" t="s">
        <v>3</v>
      </c>
      <c r="K52" s="58" t="s">
        <v>3</v>
      </c>
      <c r="L52" s="58" t="s">
        <v>3</v>
      </c>
      <c r="M52" s="58" t="s">
        <v>3</v>
      </c>
      <c r="N52" s="58" t="s">
        <v>3</v>
      </c>
      <c r="O52" s="58" t="s">
        <v>3</v>
      </c>
      <c r="P52" s="14" t="s">
        <v>3</v>
      </c>
      <c r="Q52" s="14" t="s">
        <v>3</v>
      </c>
      <c r="R52" s="14" t="s">
        <v>3</v>
      </c>
    </row>
    <row r="53" spans="1:18" s="10" customFormat="1" x14ac:dyDescent="0.3">
      <c r="A53" s="33">
        <v>45342</v>
      </c>
      <c r="B53" s="204" t="s">
        <v>53</v>
      </c>
      <c r="C53" s="58" t="s">
        <v>58</v>
      </c>
      <c r="D53" s="58" t="s">
        <v>2</v>
      </c>
      <c r="E53" s="58" t="s">
        <v>2</v>
      </c>
      <c r="F53" s="58" t="s">
        <v>2</v>
      </c>
      <c r="G53" s="58" t="s">
        <v>2</v>
      </c>
      <c r="H53" s="58" t="s">
        <v>3</v>
      </c>
      <c r="I53" s="58" t="s">
        <v>3</v>
      </c>
      <c r="J53" s="58" t="s">
        <v>3</v>
      </c>
      <c r="K53" s="58" t="s">
        <v>3</v>
      </c>
      <c r="L53" s="58" t="s">
        <v>3</v>
      </c>
      <c r="M53" s="58" t="s">
        <v>3</v>
      </c>
      <c r="N53" s="58" t="s">
        <v>3</v>
      </c>
      <c r="O53" s="58" t="s">
        <v>3</v>
      </c>
      <c r="P53" s="14" t="s">
        <v>3</v>
      </c>
      <c r="Q53" s="14" t="s">
        <v>3</v>
      </c>
      <c r="R53" s="14" t="s">
        <v>3</v>
      </c>
    </row>
    <row r="54" spans="1:18" s="10" customFormat="1" x14ac:dyDescent="0.3">
      <c r="A54" s="33">
        <v>45343</v>
      </c>
      <c r="B54" s="204" t="s">
        <v>53</v>
      </c>
      <c r="C54" s="58" t="s">
        <v>58</v>
      </c>
      <c r="D54" s="58" t="s">
        <v>2</v>
      </c>
      <c r="E54" s="58" t="s">
        <v>2</v>
      </c>
      <c r="F54" s="58" t="s">
        <v>2</v>
      </c>
      <c r="G54" s="58" t="s">
        <v>2</v>
      </c>
      <c r="H54" s="58" t="s">
        <v>3</v>
      </c>
      <c r="I54" s="58" t="s">
        <v>3</v>
      </c>
      <c r="J54" s="58" t="s">
        <v>3</v>
      </c>
      <c r="K54" s="58" t="s">
        <v>3</v>
      </c>
      <c r="L54" s="58" t="s">
        <v>3</v>
      </c>
      <c r="M54" s="58" t="s">
        <v>3</v>
      </c>
      <c r="N54" s="58" t="s">
        <v>3</v>
      </c>
      <c r="O54" s="58" t="s">
        <v>3</v>
      </c>
      <c r="P54" s="14" t="s">
        <v>3</v>
      </c>
      <c r="Q54" s="14" t="s">
        <v>3</v>
      </c>
      <c r="R54" s="14" t="s">
        <v>3</v>
      </c>
    </row>
    <row r="55" spans="1:18" s="10" customFormat="1" x14ac:dyDescent="0.3">
      <c r="A55" s="33">
        <v>45344</v>
      </c>
      <c r="B55" s="204" t="s">
        <v>53</v>
      </c>
      <c r="C55" s="58" t="s">
        <v>58</v>
      </c>
      <c r="D55" s="58" t="s">
        <v>2</v>
      </c>
      <c r="E55" s="58" t="s">
        <v>2</v>
      </c>
      <c r="F55" s="58" t="s">
        <v>2</v>
      </c>
      <c r="G55" s="58" t="s">
        <v>2</v>
      </c>
      <c r="H55" s="58" t="s">
        <v>3</v>
      </c>
      <c r="I55" s="58" t="s">
        <v>3</v>
      </c>
      <c r="J55" s="58" t="s">
        <v>3</v>
      </c>
      <c r="K55" s="58" t="s">
        <v>3</v>
      </c>
      <c r="L55" s="58" t="s">
        <v>3</v>
      </c>
      <c r="M55" s="58" t="s">
        <v>3</v>
      </c>
      <c r="N55" s="58" t="s">
        <v>3</v>
      </c>
      <c r="O55" s="58" t="s">
        <v>3</v>
      </c>
      <c r="P55" s="14" t="s">
        <v>3</v>
      </c>
      <c r="Q55" s="14" t="s">
        <v>3</v>
      </c>
      <c r="R55" s="14" t="s">
        <v>3</v>
      </c>
    </row>
    <row r="56" spans="1:18" s="10" customFormat="1" x14ac:dyDescent="0.3">
      <c r="A56" s="33">
        <v>45345</v>
      </c>
      <c r="B56" s="204" t="s">
        <v>53</v>
      </c>
      <c r="C56" s="58" t="s">
        <v>58</v>
      </c>
      <c r="D56" s="58" t="s">
        <v>2</v>
      </c>
      <c r="E56" s="58" t="s">
        <v>2</v>
      </c>
      <c r="F56" s="58" t="s">
        <v>2</v>
      </c>
      <c r="G56" s="58" t="s">
        <v>2</v>
      </c>
      <c r="H56" s="58" t="s">
        <v>3</v>
      </c>
      <c r="I56" s="58" t="s">
        <v>3</v>
      </c>
      <c r="J56" s="58" t="s">
        <v>3</v>
      </c>
      <c r="K56" s="58" t="s">
        <v>3</v>
      </c>
      <c r="L56" s="58" t="s">
        <v>3</v>
      </c>
      <c r="M56" s="58" t="s">
        <v>3</v>
      </c>
      <c r="N56" s="58" t="s">
        <v>3</v>
      </c>
      <c r="O56" s="58" t="s">
        <v>3</v>
      </c>
      <c r="P56" s="14" t="s">
        <v>3</v>
      </c>
      <c r="Q56" s="14" t="s">
        <v>3</v>
      </c>
      <c r="R56" s="14" t="s">
        <v>3</v>
      </c>
    </row>
    <row r="57" spans="1:18" s="10" customFormat="1" x14ac:dyDescent="0.3">
      <c r="A57" s="33">
        <v>45346</v>
      </c>
      <c r="B57" s="204" t="s">
        <v>53</v>
      </c>
      <c r="C57" s="58" t="s">
        <v>58</v>
      </c>
      <c r="D57" s="58" t="s">
        <v>2</v>
      </c>
      <c r="E57" s="58" t="s">
        <v>2</v>
      </c>
      <c r="F57" s="58" t="s">
        <v>2</v>
      </c>
      <c r="G57" s="58" t="s">
        <v>2</v>
      </c>
      <c r="H57" s="58" t="s">
        <v>3</v>
      </c>
      <c r="I57" s="58" t="s">
        <v>3</v>
      </c>
      <c r="J57" s="58" t="s">
        <v>3</v>
      </c>
      <c r="K57" s="58" t="s">
        <v>3</v>
      </c>
      <c r="L57" s="58" t="s">
        <v>3</v>
      </c>
      <c r="M57" s="58" t="s">
        <v>3</v>
      </c>
      <c r="N57" s="58" t="s">
        <v>3</v>
      </c>
      <c r="O57" s="58" t="s">
        <v>3</v>
      </c>
      <c r="P57" s="14" t="s">
        <v>3</v>
      </c>
      <c r="Q57" s="14" t="s">
        <v>3</v>
      </c>
      <c r="R57" s="14" t="s">
        <v>3</v>
      </c>
    </row>
    <row r="58" spans="1:18" s="10" customFormat="1" x14ac:dyDescent="0.3">
      <c r="A58" s="33">
        <v>45347</v>
      </c>
      <c r="B58" s="204" t="s">
        <v>53</v>
      </c>
      <c r="C58" s="58" t="s">
        <v>58</v>
      </c>
      <c r="D58" s="58" t="s">
        <v>2</v>
      </c>
      <c r="E58" s="58" t="s">
        <v>2</v>
      </c>
      <c r="F58" s="58" t="s">
        <v>2</v>
      </c>
      <c r="G58" s="58" t="s">
        <v>2</v>
      </c>
      <c r="H58" s="58" t="s">
        <v>3</v>
      </c>
      <c r="I58" s="58" t="s">
        <v>3</v>
      </c>
      <c r="J58" s="58" t="s">
        <v>3</v>
      </c>
      <c r="K58" s="58" t="s">
        <v>3</v>
      </c>
      <c r="L58" s="58" t="s">
        <v>3</v>
      </c>
      <c r="M58" s="58" t="s">
        <v>3</v>
      </c>
      <c r="N58" s="58" t="s">
        <v>3</v>
      </c>
      <c r="O58" s="58" t="s">
        <v>3</v>
      </c>
      <c r="P58" s="14" t="s">
        <v>3</v>
      </c>
      <c r="Q58" s="14" t="s">
        <v>3</v>
      </c>
      <c r="R58" s="14" t="s">
        <v>3</v>
      </c>
    </row>
    <row r="59" spans="1:18" s="10" customFormat="1" x14ac:dyDescent="0.3">
      <c r="A59" s="33">
        <v>45348</v>
      </c>
      <c r="B59" s="204" t="s">
        <v>53</v>
      </c>
      <c r="C59" s="58" t="s">
        <v>58</v>
      </c>
      <c r="D59" s="58" t="s">
        <v>2</v>
      </c>
      <c r="E59" s="58" t="s">
        <v>2</v>
      </c>
      <c r="F59" s="58" t="s">
        <v>2</v>
      </c>
      <c r="G59" s="58" t="s">
        <v>2</v>
      </c>
      <c r="H59" s="58" t="s">
        <v>3</v>
      </c>
      <c r="I59" s="58" t="s">
        <v>3</v>
      </c>
      <c r="J59" s="58" t="s">
        <v>3</v>
      </c>
      <c r="K59" s="58" t="s">
        <v>3</v>
      </c>
      <c r="L59" s="58" t="s">
        <v>3</v>
      </c>
      <c r="M59" s="58" t="s">
        <v>3</v>
      </c>
      <c r="N59" s="58" t="s">
        <v>3</v>
      </c>
      <c r="O59" s="58" t="s">
        <v>3</v>
      </c>
      <c r="P59" s="14" t="s">
        <v>3</v>
      </c>
      <c r="Q59" s="14" t="s">
        <v>3</v>
      </c>
      <c r="R59" s="14" t="s">
        <v>3</v>
      </c>
    </row>
    <row r="60" spans="1:18" s="10" customFormat="1" x14ac:dyDescent="0.3">
      <c r="A60" s="33">
        <v>45349</v>
      </c>
      <c r="B60" s="204" t="s">
        <v>53</v>
      </c>
      <c r="C60" s="58" t="s">
        <v>58</v>
      </c>
      <c r="D60" s="58" t="s">
        <v>2</v>
      </c>
      <c r="E60" s="58" t="s">
        <v>2</v>
      </c>
      <c r="F60" s="58" t="s">
        <v>2</v>
      </c>
      <c r="G60" s="58" t="s">
        <v>2</v>
      </c>
      <c r="H60" s="58" t="s">
        <v>3</v>
      </c>
      <c r="I60" s="58" t="s">
        <v>3</v>
      </c>
      <c r="J60" s="58" t="s">
        <v>3</v>
      </c>
      <c r="K60" s="58" t="s">
        <v>3</v>
      </c>
      <c r="L60" s="58" t="s">
        <v>3</v>
      </c>
      <c r="M60" s="58" t="s">
        <v>3</v>
      </c>
      <c r="N60" s="58" t="s">
        <v>3</v>
      </c>
      <c r="O60" s="58" t="s">
        <v>3</v>
      </c>
      <c r="P60" s="14" t="s">
        <v>3</v>
      </c>
      <c r="Q60" s="14" t="s">
        <v>3</v>
      </c>
      <c r="R60" s="14" t="s">
        <v>3</v>
      </c>
    </row>
    <row r="61" spans="1:18" s="10" customFormat="1" x14ac:dyDescent="0.3">
      <c r="A61" s="33">
        <v>45350</v>
      </c>
      <c r="B61" s="204" t="s">
        <v>53</v>
      </c>
      <c r="C61" s="58" t="s">
        <v>58</v>
      </c>
      <c r="D61" s="58" t="s">
        <v>2</v>
      </c>
      <c r="E61" s="58" t="s">
        <v>2</v>
      </c>
      <c r="F61" s="58" t="s">
        <v>2</v>
      </c>
      <c r="G61" s="58" t="s">
        <v>2</v>
      </c>
      <c r="H61" s="58" t="s">
        <v>3</v>
      </c>
      <c r="I61" s="58" t="s">
        <v>3</v>
      </c>
      <c r="J61" s="58" t="s">
        <v>3</v>
      </c>
      <c r="K61" s="58" t="s">
        <v>3</v>
      </c>
      <c r="L61" s="58" t="s">
        <v>3</v>
      </c>
      <c r="M61" s="58" t="s">
        <v>3</v>
      </c>
      <c r="N61" s="58" t="s">
        <v>3</v>
      </c>
      <c r="O61" s="58" t="s">
        <v>3</v>
      </c>
      <c r="P61" s="14" t="s">
        <v>3</v>
      </c>
      <c r="Q61" s="14" t="s">
        <v>3</v>
      </c>
      <c r="R61" s="14" t="s">
        <v>3</v>
      </c>
    </row>
    <row r="62" spans="1:18" s="10" customFormat="1" x14ac:dyDescent="0.3">
      <c r="A62" s="33">
        <v>45352</v>
      </c>
      <c r="B62" s="204" t="s">
        <v>53</v>
      </c>
      <c r="C62" s="58" t="s">
        <v>58</v>
      </c>
      <c r="D62" s="58" t="s">
        <v>2</v>
      </c>
      <c r="E62" s="58" t="s">
        <v>2</v>
      </c>
      <c r="F62" s="58" t="s">
        <v>2</v>
      </c>
      <c r="G62" s="58" t="s">
        <v>2</v>
      </c>
      <c r="H62" s="58" t="s">
        <v>3</v>
      </c>
      <c r="I62" s="58" t="s">
        <v>3</v>
      </c>
      <c r="J62" s="58" t="s">
        <v>3</v>
      </c>
      <c r="K62" s="58" t="s">
        <v>3</v>
      </c>
      <c r="L62" s="58" t="s">
        <v>3</v>
      </c>
      <c r="M62" s="58" t="s">
        <v>3</v>
      </c>
      <c r="N62" s="58" t="s">
        <v>3</v>
      </c>
      <c r="O62" s="58" t="s">
        <v>3</v>
      </c>
      <c r="P62" s="14" t="s">
        <v>3</v>
      </c>
      <c r="Q62" s="14" t="s">
        <v>3</v>
      </c>
      <c r="R62" s="14" t="s">
        <v>3</v>
      </c>
    </row>
    <row r="63" spans="1:18" s="10" customFormat="1" x14ac:dyDescent="0.3">
      <c r="A63" s="33">
        <v>45353</v>
      </c>
      <c r="B63" s="204" t="s">
        <v>53</v>
      </c>
      <c r="C63" s="58" t="s">
        <v>58</v>
      </c>
      <c r="D63" s="58" t="s">
        <v>2</v>
      </c>
      <c r="E63" s="58" t="s">
        <v>2</v>
      </c>
      <c r="F63" s="58" t="s">
        <v>2</v>
      </c>
      <c r="G63" s="58" t="s">
        <v>2</v>
      </c>
      <c r="H63" s="58" t="s">
        <v>3</v>
      </c>
      <c r="I63" s="58" t="s">
        <v>3</v>
      </c>
      <c r="J63" s="58" t="s">
        <v>3</v>
      </c>
      <c r="K63" s="58" t="s">
        <v>3</v>
      </c>
      <c r="L63" s="58" t="s">
        <v>3</v>
      </c>
      <c r="M63" s="58" t="s">
        <v>3</v>
      </c>
      <c r="N63" s="58" t="s">
        <v>3</v>
      </c>
      <c r="O63" s="58" t="s">
        <v>3</v>
      </c>
      <c r="P63" s="14" t="s">
        <v>3</v>
      </c>
      <c r="Q63" s="14" t="s">
        <v>3</v>
      </c>
      <c r="R63" s="14" t="s">
        <v>3</v>
      </c>
    </row>
    <row r="64" spans="1:18" s="10" customFormat="1" x14ac:dyDescent="0.3">
      <c r="A64" s="33">
        <v>45354</v>
      </c>
      <c r="B64" s="204" t="s">
        <v>53</v>
      </c>
      <c r="C64" s="58" t="s">
        <v>58</v>
      </c>
      <c r="D64" s="58" t="s">
        <v>2</v>
      </c>
      <c r="E64" s="58" t="s">
        <v>2</v>
      </c>
      <c r="F64" s="58" t="s">
        <v>2</v>
      </c>
      <c r="G64" s="58" t="s">
        <v>2</v>
      </c>
      <c r="H64" s="58" t="s">
        <v>3</v>
      </c>
      <c r="I64" s="58" t="s">
        <v>3</v>
      </c>
      <c r="J64" s="58" t="s">
        <v>3</v>
      </c>
      <c r="K64" s="58" t="s">
        <v>3</v>
      </c>
      <c r="L64" s="58" t="s">
        <v>3</v>
      </c>
      <c r="M64" s="58" t="s">
        <v>3</v>
      </c>
      <c r="N64" s="58" t="s">
        <v>3</v>
      </c>
      <c r="O64" s="58" t="s">
        <v>3</v>
      </c>
      <c r="P64" s="14" t="s">
        <v>3</v>
      </c>
      <c r="Q64" s="14" t="s">
        <v>3</v>
      </c>
      <c r="R64" s="14" t="s">
        <v>3</v>
      </c>
    </row>
    <row r="65" spans="1:18" s="10" customFormat="1" x14ac:dyDescent="0.3">
      <c r="A65" s="33">
        <v>45355</v>
      </c>
      <c r="B65" s="204" t="s">
        <v>53</v>
      </c>
      <c r="C65" s="58" t="s">
        <v>58</v>
      </c>
      <c r="D65" s="58" t="s">
        <v>2</v>
      </c>
      <c r="E65" s="58" t="s">
        <v>2</v>
      </c>
      <c r="F65" s="58" t="s">
        <v>2</v>
      </c>
      <c r="G65" s="58" t="s">
        <v>2</v>
      </c>
      <c r="H65" s="58" t="s">
        <v>3</v>
      </c>
      <c r="I65" s="58" t="s">
        <v>3</v>
      </c>
      <c r="J65" s="58" t="s">
        <v>3</v>
      </c>
      <c r="K65" s="58" t="s">
        <v>3</v>
      </c>
      <c r="L65" s="58" t="s">
        <v>3</v>
      </c>
      <c r="M65" s="58" t="s">
        <v>3</v>
      </c>
      <c r="N65" s="58" t="s">
        <v>3</v>
      </c>
      <c r="O65" s="58" t="s">
        <v>3</v>
      </c>
      <c r="P65" s="14" t="s">
        <v>3</v>
      </c>
      <c r="Q65" s="14" t="s">
        <v>3</v>
      </c>
      <c r="R65" s="14" t="s">
        <v>3</v>
      </c>
    </row>
    <row r="66" spans="1:18" s="10" customFormat="1" x14ac:dyDescent="0.3">
      <c r="A66" s="33">
        <v>45356</v>
      </c>
      <c r="B66" s="204" t="s">
        <v>53</v>
      </c>
      <c r="C66" s="58" t="s">
        <v>58</v>
      </c>
      <c r="D66" s="58" t="s">
        <v>2</v>
      </c>
      <c r="E66" s="58" t="s">
        <v>2</v>
      </c>
      <c r="F66" s="58" t="s">
        <v>2</v>
      </c>
      <c r="G66" s="58" t="s">
        <v>2</v>
      </c>
      <c r="H66" s="58" t="s">
        <v>3</v>
      </c>
      <c r="I66" s="58" t="s">
        <v>3</v>
      </c>
      <c r="J66" s="58" t="s">
        <v>3</v>
      </c>
      <c r="K66" s="58" t="s">
        <v>3</v>
      </c>
      <c r="L66" s="58" t="s">
        <v>3</v>
      </c>
      <c r="M66" s="58" t="s">
        <v>3</v>
      </c>
      <c r="N66" s="58" t="s">
        <v>3</v>
      </c>
      <c r="O66" s="58" t="s">
        <v>3</v>
      </c>
      <c r="P66" s="14" t="s">
        <v>3</v>
      </c>
      <c r="Q66" s="14" t="s">
        <v>3</v>
      </c>
      <c r="R66" s="14" t="s">
        <v>3</v>
      </c>
    </row>
    <row r="67" spans="1:18" s="10" customFormat="1" x14ac:dyDescent="0.3">
      <c r="A67" s="33">
        <v>45357</v>
      </c>
      <c r="B67" s="204" t="s">
        <v>53</v>
      </c>
      <c r="C67" s="58" t="s">
        <v>58</v>
      </c>
      <c r="D67" s="58" t="s">
        <v>2</v>
      </c>
      <c r="E67" s="58" t="s">
        <v>2</v>
      </c>
      <c r="F67" s="58" t="s">
        <v>2</v>
      </c>
      <c r="G67" s="58" t="s">
        <v>2</v>
      </c>
      <c r="H67" s="58" t="s">
        <v>3</v>
      </c>
      <c r="I67" s="58" t="s">
        <v>3</v>
      </c>
      <c r="J67" s="58" t="s">
        <v>3</v>
      </c>
      <c r="K67" s="58" t="s">
        <v>3</v>
      </c>
      <c r="L67" s="58" t="s">
        <v>3</v>
      </c>
      <c r="M67" s="58" t="s">
        <v>3</v>
      </c>
      <c r="N67" s="58" t="s">
        <v>3</v>
      </c>
      <c r="O67" s="58" t="s">
        <v>3</v>
      </c>
      <c r="P67" s="14" t="s">
        <v>3</v>
      </c>
      <c r="Q67" s="14" t="s">
        <v>3</v>
      </c>
      <c r="R67" s="14" t="s">
        <v>3</v>
      </c>
    </row>
    <row r="68" spans="1:18" s="10" customFormat="1" x14ac:dyDescent="0.3">
      <c r="A68" s="33">
        <v>45358</v>
      </c>
      <c r="B68" s="204" t="s">
        <v>53</v>
      </c>
      <c r="C68" s="58" t="s">
        <v>58</v>
      </c>
      <c r="D68" s="58" t="s">
        <v>2</v>
      </c>
      <c r="E68" s="58" t="s">
        <v>2</v>
      </c>
      <c r="F68" s="58" t="s">
        <v>2</v>
      </c>
      <c r="G68" s="58" t="s">
        <v>2</v>
      </c>
      <c r="H68" s="58" t="s">
        <v>3</v>
      </c>
      <c r="I68" s="58" t="s">
        <v>3</v>
      </c>
      <c r="J68" s="58" t="s">
        <v>3</v>
      </c>
      <c r="K68" s="58" t="s">
        <v>3</v>
      </c>
      <c r="L68" s="58" t="s">
        <v>3</v>
      </c>
      <c r="M68" s="58" t="s">
        <v>3</v>
      </c>
      <c r="N68" s="58" t="s">
        <v>3</v>
      </c>
      <c r="O68" s="58" t="s">
        <v>3</v>
      </c>
      <c r="P68" s="14" t="s">
        <v>3</v>
      </c>
      <c r="Q68" s="14" t="s">
        <v>3</v>
      </c>
      <c r="R68" s="14" t="s">
        <v>3</v>
      </c>
    </row>
    <row r="69" spans="1:18" s="10" customFormat="1" x14ac:dyDescent="0.3">
      <c r="A69" s="33">
        <v>45359</v>
      </c>
      <c r="B69" s="204" t="s">
        <v>53</v>
      </c>
      <c r="C69" s="58" t="s">
        <v>58</v>
      </c>
      <c r="D69" s="58" t="s">
        <v>2</v>
      </c>
      <c r="E69" s="58" t="s">
        <v>2</v>
      </c>
      <c r="F69" s="58" t="s">
        <v>2</v>
      </c>
      <c r="G69" s="58" t="s">
        <v>2</v>
      </c>
      <c r="H69" s="58" t="s">
        <v>3</v>
      </c>
      <c r="I69" s="58" t="s">
        <v>3</v>
      </c>
      <c r="J69" s="58" t="s">
        <v>3</v>
      </c>
      <c r="K69" s="58" t="s">
        <v>3</v>
      </c>
      <c r="L69" s="58" t="s">
        <v>3</v>
      </c>
      <c r="M69" s="58" t="s">
        <v>3</v>
      </c>
      <c r="N69" s="58" t="s">
        <v>3</v>
      </c>
      <c r="O69" s="58" t="s">
        <v>3</v>
      </c>
      <c r="P69" s="14" t="s">
        <v>3</v>
      </c>
      <c r="Q69" s="14" t="s">
        <v>3</v>
      </c>
      <c r="R69" s="14" t="s">
        <v>3</v>
      </c>
    </row>
    <row r="70" spans="1:18" s="10" customFormat="1" x14ac:dyDescent="0.3">
      <c r="A70" s="33">
        <v>45360</v>
      </c>
      <c r="B70" s="204" t="s">
        <v>53</v>
      </c>
      <c r="C70" s="58" t="s">
        <v>58</v>
      </c>
      <c r="D70" s="58" t="s">
        <v>2</v>
      </c>
      <c r="E70" s="58" t="s">
        <v>2</v>
      </c>
      <c r="F70" s="58" t="s">
        <v>2</v>
      </c>
      <c r="G70" s="58" t="s">
        <v>2</v>
      </c>
      <c r="H70" s="58" t="s">
        <v>3</v>
      </c>
      <c r="I70" s="58" t="s">
        <v>3</v>
      </c>
      <c r="J70" s="58" t="s">
        <v>3</v>
      </c>
      <c r="K70" s="58" t="s">
        <v>3</v>
      </c>
      <c r="L70" s="58" t="s">
        <v>3</v>
      </c>
      <c r="M70" s="58" t="s">
        <v>3</v>
      </c>
      <c r="N70" s="58" t="s">
        <v>3</v>
      </c>
      <c r="O70" s="58" t="s">
        <v>3</v>
      </c>
      <c r="P70" s="14" t="s">
        <v>3</v>
      </c>
      <c r="Q70" s="14" t="s">
        <v>3</v>
      </c>
      <c r="R70" s="14" t="s">
        <v>3</v>
      </c>
    </row>
    <row r="71" spans="1:18" s="10" customFormat="1" x14ac:dyDescent="0.3">
      <c r="A71" s="33">
        <v>45361</v>
      </c>
      <c r="B71" s="204" t="s">
        <v>53</v>
      </c>
      <c r="C71" s="58" t="s">
        <v>58</v>
      </c>
      <c r="D71" s="58" t="s">
        <v>2</v>
      </c>
      <c r="E71" s="58" t="s">
        <v>2</v>
      </c>
      <c r="F71" s="58" t="s">
        <v>2</v>
      </c>
      <c r="G71" s="58" t="s">
        <v>2</v>
      </c>
      <c r="H71" s="58" t="s">
        <v>3</v>
      </c>
      <c r="I71" s="58" t="s">
        <v>3</v>
      </c>
      <c r="J71" s="58" t="s">
        <v>3</v>
      </c>
      <c r="K71" s="58" t="s">
        <v>3</v>
      </c>
      <c r="L71" s="58" t="s">
        <v>3</v>
      </c>
      <c r="M71" s="58" t="s">
        <v>3</v>
      </c>
      <c r="N71" s="58" t="s">
        <v>3</v>
      </c>
      <c r="O71" s="58" t="s">
        <v>3</v>
      </c>
      <c r="P71" s="14" t="s">
        <v>3</v>
      </c>
      <c r="Q71" s="14" t="s">
        <v>3</v>
      </c>
      <c r="R71" s="14" t="s">
        <v>3</v>
      </c>
    </row>
    <row r="72" spans="1:18" s="10" customFormat="1" x14ac:dyDescent="0.3">
      <c r="A72" s="33">
        <v>45362</v>
      </c>
      <c r="B72" s="204" t="s">
        <v>53</v>
      </c>
      <c r="C72" s="58" t="s">
        <v>58</v>
      </c>
      <c r="D72" s="58" t="s">
        <v>2</v>
      </c>
      <c r="E72" s="58" t="s">
        <v>2</v>
      </c>
      <c r="F72" s="58" t="s">
        <v>2</v>
      </c>
      <c r="G72" s="58" t="s">
        <v>2</v>
      </c>
      <c r="H72" s="58" t="s">
        <v>3</v>
      </c>
      <c r="I72" s="58" t="s">
        <v>3</v>
      </c>
      <c r="J72" s="58" t="s">
        <v>3</v>
      </c>
      <c r="K72" s="58" t="s">
        <v>3</v>
      </c>
      <c r="L72" s="58" t="s">
        <v>3</v>
      </c>
      <c r="M72" s="58" t="s">
        <v>3</v>
      </c>
      <c r="N72" s="58" t="s">
        <v>3</v>
      </c>
      <c r="O72" s="58" t="s">
        <v>3</v>
      </c>
      <c r="P72" s="14" t="s">
        <v>3</v>
      </c>
      <c r="Q72" s="14" t="s">
        <v>3</v>
      </c>
      <c r="R72" s="14" t="s">
        <v>3</v>
      </c>
    </row>
    <row r="73" spans="1:18" s="10" customFormat="1" x14ac:dyDescent="0.3">
      <c r="A73" s="33">
        <v>45363</v>
      </c>
      <c r="B73" s="204" t="s">
        <v>53</v>
      </c>
      <c r="C73" s="58" t="s">
        <v>58</v>
      </c>
      <c r="D73" s="58" t="s">
        <v>2</v>
      </c>
      <c r="E73" s="58" t="s">
        <v>2</v>
      </c>
      <c r="F73" s="58" t="s">
        <v>2</v>
      </c>
      <c r="G73" s="58" t="s">
        <v>2</v>
      </c>
      <c r="H73" s="58" t="s">
        <v>3</v>
      </c>
      <c r="I73" s="58" t="s">
        <v>3</v>
      </c>
      <c r="J73" s="58" t="s">
        <v>3</v>
      </c>
      <c r="K73" s="58" t="s">
        <v>3</v>
      </c>
      <c r="L73" s="58" t="s">
        <v>3</v>
      </c>
      <c r="M73" s="58" t="s">
        <v>3</v>
      </c>
      <c r="N73" s="58" t="s">
        <v>3</v>
      </c>
      <c r="O73" s="58" t="s">
        <v>3</v>
      </c>
      <c r="P73" s="14" t="s">
        <v>3</v>
      </c>
      <c r="Q73" s="14" t="s">
        <v>3</v>
      </c>
      <c r="R73" s="14" t="s">
        <v>3</v>
      </c>
    </row>
    <row r="74" spans="1:18" s="10" customFormat="1" x14ac:dyDescent="0.3">
      <c r="A74" s="33">
        <v>45364</v>
      </c>
      <c r="B74" s="204" t="s">
        <v>53</v>
      </c>
      <c r="C74" s="58" t="s">
        <v>58</v>
      </c>
      <c r="D74" s="58" t="s">
        <v>2</v>
      </c>
      <c r="E74" s="58" t="s">
        <v>2</v>
      </c>
      <c r="F74" s="58" t="s">
        <v>2</v>
      </c>
      <c r="G74" s="58" t="s">
        <v>2</v>
      </c>
      <c r="H74" s="58" t="s">
        <v>3</v>
      </c>
      <c r="I74" s="58" t="s">
        <v>3</v>
      </c>
      <c r="J74" s="58" t="s">
        <v>3</v>
      </c>
      <c r="K74" s="58" t="s">
        <v>3</v>
      </c>
      <c r="L74" s="58" t="s">
        <v>3</v>
      </c>
      <c r="M74" s="58" t="s">
        <v>3</v>
      </c>
      <c r="N74" s="58" t="s">
        <v>3</v>
      </c>
      <c r="O74" s="58" t="s">
        <v>3</v>
      </c>
      <c r="P74" s="14" t="s">
        <v>3</v>
      </c>
      <c r="Q74" s="14" t="s">
        <v>3</v>
      </c>
      <c r="R74" s="14" t="s">
        <v>3</v>
      </c>
    </row>
    <row r="75" spans="1:18" s="10" customFormat="1" x14ac:dyDescent="0.3">
      <c r="A75" s="33">
        <v>45365</v>
      </c>
      <c r="B75" s="204" t="s">
        <v>53</v>
      </c>
      <c r="C75" s="58" t="s">
        <v>58</v>
      </c>
      <c r="D75" s="58" t="s">
        <v>2</v>
      </c>
      <c r="E75" s="58" t="s">
        <v>2</v>
      </c>
      <c r="F75" s="58" t="s">
        <v>2</v>
      </c>
      <c r="G75" s="58" t="s">
        <v>2</v>
      </c>
      <c r="H75" s="58" t="s">
        <v>3</v>
      </c>
      <c r="I75" s="58" t="s">
        <v>3</v>
      </c>
      <c r="J75" s="58" t="s">
        <v>3</v>
      </c>
      <c r="K75" s="58" t="s">
        <v>3</v>
      </c>
      <c r="L75" s="58" t="s">
        <v>3</v>
      </c>
      <c r="M75" s="58" t="s">
        <v>3</v>
      </c>
      <c r="N75" s="58" t="s">
        <v>3</v>
      </c>
      <c r="O75" s="58" t="s">
        <v>3</v>
      </c>
      <c r="P75" s="14" t="s">
        <v>3</v>
      </c>
      <c r="Q75" s="14" t="s">
        <v>3</v>
      </c>
      <c r="R75" s="14" t="s">
        <v>3</v>
      </c>
    </row>
    <row r="76" spans="1:18" s="10" customFormat="1" x14ac:dyDescent="0.3">
      <c r="A76" s="33">
        <v>45366</v>
      </c>
      <c r="B76" s="204" t="s">
        <v>53</v>
      </c>
      <c r="C76" s="58" t="s">
        <v>58</v>
      </c>
      <c r="D76" s="58" t="s">
        <v>2</v>
      </c>
      <c r="E76" s="58" t="s">
        <v>2</v>
      </c>
      <c r="F76" s="58" t="s">
        <v>2</v>
      </c>
      <c r="G76" s="58" t="s">
        <v>2</v>
      </c>
      <c r="H76" s="58" t="s">
        <v>3</v>
      </c>
      <c r="I76" s="58" t="s">
        <v>3</v>
      </c>
      <c r="J76" s="58" t="s">
        <v>3</v>
      </c>
      <c r="K76" s="58" t="s">
        <v>3</v>
      </c>
      <c r="L76" s="58" t="s">
        <v>3</v>
      </c>
      <c r="M76" s="58" t="s">
        <v>3</v>
      </c>
      <c r="N76" s="58" t="s">
        <v>3</v>
      </c>
      <c r="O76" s="58" t="s">
        <v>3</v>
      </c>
      <c r="P76" s="14" t="s">
        <v>3</v>
      </c>
      <c r="Q76" s="14" t="s">
        <v>3</v>
      </c>
      <c r="R76" s="14" t="s">
        <v>3</v>
      </c>
    </row>
    <row r="77" spans="1:18" s="10" customFormat="1" x14ac:dyDescent="0.3">
      <c r="A77" s="33">
        <v>45367</v>
      </c>
      <c r="B77" s="204" t="s">
        <v>53</v>
      </c>
      <c r="C77" s="58" t="s">
        <v>58</v>
      </c>
      <c r="D77" s="58" t="s">
        <v>2</v>
      </c>
      <c r="E77" s="58" t="s">
        <v>2</v>
      </c>
      <c r="F77" s="58" t="s">
        <v>2</v>
      </c>
      <c r="G77" s="58" t="s">
        <v>2</v>
      </c>
      <c r="H77" s="58" t="s">
        <v>3</v>
      </c>
      <c r="I77" s="58" t="s">
        <v>3</v>
      </c>
      <c r="J77" s="58" t="s">
        <v>3</v>
      </c>
      <c r="K77" s="58" t="s">
        <v>3</v>
      </c>
      <c r="L77" s="58" t="s">
        <v>3</v>
      </c>
      <c r="M77" s="58" t="s">
        <v>3</v>
      </c>
      <c r="N77" s="58" t="s">
        <v>3</v>
      </c>
      <c r="O77" s="58" t="s">
        <v>3</v>
      </c>
      <c r="P77" s="14" t="s">
        <v>3</v>
      </c>
      <c r="Q77" s="14" t="s">
        <v>3</v>
      </c>
      <c r="R77" s="14" t="s">
        <v>3</v>
      </c>
    </row>
    <row r="78" spans="1:18" s="10" customFormat="1" x14ac:dyDescent="0.3">
      <c r="A78" s="33">
        <v>45368</v>
      </c>
      <c r="B78" s="204" t="s">
        <v>53</v>
      </c>
      <c r="C78" s="58" t="s">
        <v>58</v>
      </c>
      <c r="D78" s="58" t="s">
        <v>2</v>
      </c>
      <c r="E78" s="58" t="s">
        <v>2</v>
      </c>
      <c r="F78" s="58" t="s">
        <v>2</v>
      </c>
      <c r="G78" s="58" t="s">
        <v>2</v>
      </c>
      <c r="H78" s="58" t="s">
        <v>3</v>
      </c>
      <c r="I78" s="58" t="s">
        <v>3</v>
      </c>
      <c r="J78" s="58" t="s">
        <v>3</v>
      </c>
      <c r="K78" s="58" t="s">
        <v>3</v>
      </c>
      <c r="L78" s="58" t="s">
        <v>3</v>
      </c>
      <c r="M78" s="58" t="s">
        <v>3</v>
      </c>
      <c r="N78" s="58" t="s">
        <v>3</v>
      </c>
      <c r="O78" s="58" t="s">
        <v>3</v>
      </c>
      <c r="P78" s="14" t="s">
        <v>3</v>
      </c>
      <c r="Q78" s="14" t="s">
        <v>3</v>
      </c>
      <c r="R78" s="14" t="s">
        <v>3</v>
      </c>
    </row>
    <row r="79" spans="1:18" s="10" customFormat="1" x14ac:dyDescent="0.3">
      <c r="A79" s="33">
        <v>45369</v>
      </c>
      <c r="B79" s="204" t="s">
        <v>53</v>
      </c>
      <c r="C79" s="58" t="s">
        <v>58</v>
      </c>
      <c r="D79" s="58" t="s">
        <v>2</v>
      </c>
      <c r="E79" s="58" t="s">
        <v>2</v>
      </c>
      <c r="F79" s="58" t="s">
        <v>2</v>
      </c>
      <c r="G79" s="58" t="s">
        <v>2</v>
      </c>
      <c r="H79" s="58" t="s">
        <v>3</v>
      </c>
      <c r="I79" s="58" t="s">
        <v>3</v>
      </c>
      <c r="J79" s="58" t="s">
        <v>3</v>
      </c>
      <c r="K79" s="58" t="s">
        <v>3</v>
      </c>
      <c r="L79" s="58" t="s">
        <v>3</v>
      </c>
      <c r="M79" s="58" t="s">
        <v>3</v>
      </c>
      <c r="N79" s="58" t="s">
        <v>3</v>
      </c>
      <c r="O79" s="58" t="s">
        <v>3</v>
      </c>
      <c r="P79" s="14" t="s">
        <v>3</v>
      </c>
      <c r="Q79" s="14" t="s">
        <v>3</v>
      </c>
      <c r="R79" s="14" t="s">
        <v>3</v>
      </c>
    </row>
    <row r="80" spans="1:18" s="10" customFormat="1" x14ac:dyDescent="0.3">
      <c r="A80" s="33">
        <v>45370</v>
      </c>
      <c r="B80" s="204" t="s">
        <v>53</v>
      </c>
      <c r="C80" s="58" t="s">
        <v>58</v>
      </c>
      <c r="D80" s="58" t="s">
        <v>2</v>
      </c>
      <c r="E80" s="58" t="s">
        <v>2</v>
      </c>
      <c r="F80" s="58" t="s">
        <v>2</v>
      </c>
      <c r="G80" s="58" t="s">
        <v>2</v>
      </c>
      <c r="H80" s="58" t="s">
        <v>3</v>
      </c>
      <c r="I80" s="58" t="s">
        <v>3</v>
      </c>
      <c r="J80" s="58" t="s">
        <v>3</v>
      </c>
      <c r="K80" s="58" t="s">
        <v>3</v>
      </c>
      <c r="L80" s="58" t="s">
        <v>3</v>
      </c>
      <c r="M80" s="58" t="s">
        <v>3</v>
      </c>
      <c r="N80" s="58" t="s">
        <v>3</v>
      </c>
      <c r="O80" s="58" t="s">
        <v>3</v>
      </c>
      <c r="P80" s="14" t="s">
        <v>3</v>
      </c>
      <c r="Q80" s="14" t="s">
        <v>3</v>
      </c>
      <c r="R80" s="14" t="s">
        <v>3</v>
      </c>
    </row>
    <row r="81" spans="1:18" s="10" customFormat="1" x14ac:dyDescent="0.3">
      <c r="A81" s="33">
        <v>45371</v>
      </c>
      <c r="B81" s="204" t="s">
        <v>53</v>
      </c>
      <c r="C81" s="58" t="s">
        <v>58</v>
      </c>
      <c r="D81" s="58" t="s">
        <v>2</v>
      </c>
      <c r="E81" s="58" t="s">
        <v>2</v>
      </c>
      <c r="F81" s="58" t="s">
        <v>2</v>
      </c>
      <c r="G81" s="58" t="s">
        <v>2</v>
      </c>
      <c r="H81" s="58" t="s">
        <v>3</v>
      </c>
      <c r="I81" s="58" t="s">
        <v>3</v>
      </c>
      <c r="J81" s="58" t="s">
        <v>3</v>
      </c>
      <c r="K81" s="58" t="s">
        <v>3</v>
      </c>
      <c r="L81" s="58" t="s">
        <v>3</v>
      </c>
      <c r="M81" s="58" t="s">
        <v>3</v>
      </c>
      <c r="N81" s="58" t="s">
        <v>3</v>
      </c>
      <c r="O81" s="58" t="s">
        <v>3</v>
      </c>
      <c r="P81" s="14" t="s">
        <v>3</v>
      </c>
      <c r="Q81" s="14" t="s">
        <v>3</v>
      </c>
      <c r="R81" s="14" t="s">
        <v>3</v>
      </c>
    </row>
    <row r="82" spans="1:18" s="10" customFormat="1" x14ac:dyDescent="0.3">
      <c r="A82" s="33">
        <v>45372</v>
      </c>
      <c r="B82" s="204" t="s">
        <v>53</v>
      </c>
      <c r="C82" s="58" t="s">
        <v>58</v>
      </c>
      <c r="D82" s="58" t="s">
        <v>2</v>
      </c>
      <c r="E82" s="58" t="s">
        <v>2</v>
      </c>
      <c r="F82" s="58" t="s">
        <v>2</v>
      </c>
      <c r="G82" s="58" t="s">
        <v>2</v>
      </c>
      <c r="H82" s="58" t="s">
        <v>3</v>
      </c>
      <c r="I82" s="58" t="s">
        <v>3</v>
      </c>
      <c r="J82" s="58" t="s">
        <v>3</v>
      </c>
      <c r="K82" s="58" t="s">
        <v>3</v>
      </c>
      <c r="L82" s="58" t="s">
        <v>3</v>
      </c>
      <c r="M82" s="58" t="s">
        <v>3</v>
      </c>
      <c r="N82" s="58" t="s">
        <v>3</v>
      </c>
      <c r="O82" s="58" t="s">
        <v>3</v>
      </c>
      <c r="P82" s="14" t="s">
        <v>3</v>
      </c>
      <c r="Q82" s="14" t="s">
        <v>3</v>
      </c>
      <c r="R82" s="14" t="s">
        <v>3</v>
      </c>
    </row>
    <row r="83" spans="1:18" s="10" customFormat="1" x14ac:dyDescent="0.3">
      <c r="A83" s="33">
        <v>45373</v>
      </c>
      <c r="B83" s="204" t="s">
        <v>53</v>
      </c>
      <c r="C83" s="58" t="s">
        <v>58</v>
      </c>
      <c r="D83" s="58" t="s">
        <v>2</v>
      </c>
      <c r="E83" s="58" t="s">
        <v>2</v>
      </c>
      <c r="F83" s="58" t="s">
        <v>2</v>
      </c>
      <c r="G83" s="58" t="s">
        <v>2</v>
      </c>
      <c r="H83" s="58" t="s">
        <v>3</v>
      </c>
      <c r="I83" s="58" t="s">
        <v>3</v>
      </c>
      <c r="J83" s="58" t="s">
        <v>3</v>
      </c>
      <c r="K83" s="58" t="s">
        <v>3</v>
      </c>
      <c r="L83" s="58" t="s">
        <v>3</v>
      </c>
      <c r="M83" s="58" t="s">
        <v>3</v>
      </c>
      <c r="N83" s="58" t="s">
        <v>3</v>
      </c>
      <c r="O83" s="58" t="s">
        <v>3</v>
      </c>
      <c r="P83" s="14" t="s">
        <v>3</v>
      </c>
      <c r="Q83" s="14" t="s">
        <v>3</v>
      </c>
      <c r="R83" s="14" t="s">
        <v>3</v>
      </c>
    </row>
    <row r="84" spans="1:18" s="10" customFormat="1" x14ac:dyDescent="0.3">
      <c r="A84" s="33">
        <v>45374</v>
      </c>
      <c r="B84" s="204" t="s">
        <v>53</v>
      </c>
      <c r="C84" s="58" t="s">
        <v>58</v>
      </c>
      <c r="D84" s="58" t="s">
        <v>2</v>
      </c>
      <c r="E84" s="58" t="s">
        <v>2</v>
      </c>
      <c r="F84" s="58" t="s">
        <v>2</v>
      </c>
      <c r="G84" s="58" t="s">
        <v>2</v>
      </c>
      <c r="H84" s="58" t="s">
        <v>3</v>
      </c>
      <c r="I84" s="58" t="s">
        <v>3</v>
      </c>
      <c r="J84" s="58" t="s">
        <v>3</v>
      </c>
      <c r="K84" s="58" t="s">
        <v>3</v>
      </c>
      <c r="L84" s="58" t="s">
        <v>3</v>
      </c>
      <c r="M84" s="58" t="s">
        <v>3</v>
      </c>
      <c r="N84" s="58" t="s">
        <v>3</v>
      </c>
      <c r="O84" s="58" t="s">
        <v>3</v>
      </c>
      <c r="P84" s="14" t="s">
        <v>3</v>
      </c>
      <c r="Q84" s="14" t="s">
        <v>3</v>
      </c>
      <c r="R84" s="14" t="s">
        <v>3</v>
      </c>
    </row>
    <row r="85" spans="1:18" s="10" customFormat="1" x14ac:dyDescent="0.3">
      <c r="A85" s="33">
        <v>45375</v>
      </c>
      <c r="B85" s="204" t="s">
        <v>53</v>
      </c>
      <c r="C85" s="58" t="s">
        <v>58</v>
      </c>
      <c r="D85" s="58" t="s">
        <v>2</v>
      </c>
      <c r="E85" s="58" t="s">
        <v>2</v>
      </c>
      <c r="F85" s="58" t="s">
        <v>2</v>
      </c>
      <c r="G85" s="58" t="s">
        <v>2</v>
      </c>
      <c r="H85" s="58" t="s">
        <v>3</v>
      </c>
      <c r="I85" s="58" t="s">
        <v>3</v>
      </c>
      <c r="J85" s="58" t="s">
        <v>3</v>
      </c>
      <c r="K85" s="58" t="s">
        <v>3</v>
      </c>
      <c r="L85" s="58" t="s">
        <v>3</v>
      </c>
      <c r="M85" s="58" t="s">
        <v>3</v>
      </c>
      <c r="N85" s="58" t="s">
        <v>3</v>
      </c>
      <c r="O85" s="58" t="s">
        <v>3</v>
      </c>
      <c r="P85" s="14" t="s">
        <v>3</v>
      </c>
      <c r="Q85" s="14" t="s">
        <v>3</v>
      </c>
      <c r="R85" s="14" t="s">
        <v>3</v>
      </c>
    </row>
    <row r="86" spans="1:18" s="10" customFormat="1" x14ac:dyDescent="0.3">
      <c r="A86" s="33">
        <v>45376</v>
      </c>
      <c r="B86" s="204" t="s">
        <v>53</v>
      </c>
      <c r="C86" s="58" t="s">
        <v>58</v>
      </c>
      <c r="D86" s="58" t="s">
        <v>2</v>
      </c>
      <c r="E86" s="58" t="s">
        <v>2</v>
      </c>
      <c r="F86" s="58" t="s">
        <v>2</v>
      </c>
      <c r="G86" s="58" t="s">
        <v>2</v>
      </c>
      <c r="H86" s="58" t="s">
        <v>3</v>
      </c>
      <c r="I86" s="58" t="s">
        <v>3</v>
      </c>
      <c r="J86" s="58" t="s">
        <v>3</v>
      </c>
      <c r="K86" s="58" t="s">
        <v>3</v>
      </c>
      <c r="L86" s="58" t="s">
        <v>3</v>
      </c>
      <c r="M86" s="58" t="s">
        <v>3</v>
      </c>
      <c r="N86" s="58" t="s">
        <v>3</v>
      </c>
      <c r="O86" s="58" t="s">
        <v>3</v>
      </c>
      <c r="P86" s="14" t="s">
        <v>3</v>
      </c>
      <c r="Q86" s="14" t="s">
        <v>3</v>
      </c>
      <c r="R86" s="14" t="s">
        <v>3</v>
      </c>
    </row>
    <row r="87" spans="1:18" s="10" customFormat="1" x14ac:dyDescent="0.3">
      <c r="A87" s="33">
        <v>45377</v>
      </c>
      <c r="B87" s="204" t="s">
        <v>53</v>
      </c>
      <c r="C87" s="58" t="s">
        <v>58</v>
      </c>
      <c r="D87" s="58" t="s">
        <v>2</v>
      </c>
      <c r="E87" s="58" t="s">
        <v>2</v>
      </c>
      <c r="F87" s="58" t="s">
        <v>2</v>
      </c>
      <c r="G87" s="58" t="s">
        <v>2</v>
      </c>
      <c r="H87" s="58" t="s">
        <v>3</v>
      </c>
      <c r="I87" s="58" t="s">
        <v>3</v>
      </c>
      <c r="J87" s="58" t="s">
        <v>3</v>
      </c>
      <c r="K87" s="58" t="s">
        <v>3</v>
      </c>
      <c r="L87" s="58" t="s">
        <v>3</v>
      </c>
      <c r="M87" s="58" t="s">
        <v>3</v>
      </c>
      <c r="N87" s="58" t="s">
        <v>3</v>
      </c>
      <c r="O87" s="58" t="s">
        <v>3</v>
      </c>
      <c r="P87" s="14" t="s">
        <v>3</v>
      </c>
      <c r="Q87" s="14" t="s">
        <v>3</v>
      </c>
      <c r="R87" s="14" t="s">
        <v>3</v>
      </c>
    </row>
    <row r="88" spans="1:18" s="10" customFormat="1" x14ac:dyDescent="0.3">
      <c r="A88" s="33">
        <v>45378</v>
      </c>
      <c r="B88" s="204" t="s">
        <v>53</v>
      </c>
      <c r="C88" s="58" t="s">
        <v>58</v>
      </c>
      <c r="D88" s="58" t="s">
        <v>2</v>
      </c>
      <c r="E88" s="58" t="s">
        <v>2</v>
      </c>
      <c r="F88" s="58" t="s">
        <v>2</v>
      </c>
      <c r="G88" s="58" t="s">
        <v>2</v>
      </c>
      <c r="H88" s="58" t="s">
        <v>3</v>
      </c>
      <c r="I88" s="58" t="s">
        <v>3</v>
      </c>
      <c r="J88" s="58" t="s">
        <v>3</v>
      </c>
      <c r="K88" s="58" t="s">
        <v>3</v>
      </c>
      <c r="L88" s="58" t="s">
        <v>3</v>
      </c>
      <c r="M88" s="58" t="s">
        <v>3</v>
      </c>
      <c r="N88" s="58" t="s">
        <v>3</v>
      </c>
      <c r="O88" s="58" t="s">
        <v>3</v>
      </c>
      <c r="P88" s="14" t="s">
        <v>3</v>
      </c>
      <c r="Q88" s="14" t="s">
        <v>3</v>
      </c>
      <c r="R88" s="14" t="s">
        <v>3</v>
      </c>
    </row>
    <row r="89" spans="1:18" s="10" customFormat="1" x14ac:dyDescent="0.3">
      <c r="A89" s="33">
        <v>45379</v>
      </c>
      <c r="B89" s="204" t="s">
        <v>53</v>
      </c>
      <c r="C89" s="58" t="s">
        <v>58</v>
      </c>
      <c r="D89" s="58" t="s">
        <v>2</v>
      </c>
      <c r="E89" s="58" t="s">
        <v>2</v>
      </c>
      <c r="F89" s="58" t="s">
        <v>2</v>
      </c>
      <c r="G89" s="58" t="s">
        <v>2</v>
      </c>
      <c r="H89" s="58" t="s">
        <v>3</v>
      </c>
      <c r="I89" s="58" t="s">
        <v>3</v>
      </c>
      <c r="J89" s="58" t="s">
        <v>3</v>
      </c>
      <c r="K89" s="58" t="s">
        <v>3</v>
      </c>
      <c r="L89" s="58" t="s">
        <v>3</v>
      </c>
      <c r="M89" s="58" t="s">
        <v>3</v>
      </c>
      <c r="N89" s="58" t="s">
        <v>3</v>
      </c>
      <c r="O89" s="58" t="s">
        <v>3</v>
      </c>
      <c r="P89" s="14" t="s">
        <v>3</v>
      </c>
      <c r="Q89" s="14" t="s">
        <v>3</v>
      </c>
      <c r="R89" s="14" t="s">
        <v>3</v>
      </c>
    </row>
    <row r="90" spans="1:18" s="10" customFormat="1" x14ac:dyDescent="0.3">
      <c r="A90" s="33">
        <v>45380</v>
      </c>
      <c r="B90" s="204" t="s">
        <v>53</v>
      </c>
      <c r="C90" s="58" t="s">
        <v>58</v>
      </c>
      <c r="D90" s="58" t="s">
        <v>2</v>
      </c>
      <c r="E90" s="58" t="s">
        <v>2</v>
      </c>
      <c r="F90" s="58" t="s">
        <v>2</v>
      </c>
      <c r="G90" s="58" t="s">
        <v>2</v>
      </c>
      <c r="H90" s="58" t="s">
        <v>3</v>
      </c>
      <c r="I90" s="58" t="s">
        <v>3</v>
      </c>
      <c r="J90" s="58" t="s">
        <v>3</v>
      </c>
      <c r="K90" s="58" t="s">
        <v>3</v>
      </c>
      <c r="L90" s="58" t="s">
        <v>3</v>
      </c>
      <c r="M90" s="58" t="s">
        <v>3</v>
      </c>
      <c r="N90" s="58" t="s">
        <v>3</v>
      </c>
      <c r="O90" s="58" t="s">
        <v>3</v>
      </c>
      <c r="P90" s="14" t="s">
        <v>3</v>
      </c>
      <c r="Q90" s="14" t="s">
        <v>3</v>
      </c>
      <c r="R90" s="14" t="s">
        <v>3</v>
      </c>
    </row>
    <row r="91" spans="1:18" s="10" customFormat="1" x14ac:dyDescent="0.3">
      <c r="A91" s="33">
        <v>45381</v>
      </c>
      <c r="B91" s="204" t="s">
        <v>53</v>
      </c>
      <c r="C91" s="58" t="s">
        <v>58</v>
      </c>
      <c r="D91" s="58" t="s">
        <v>2</v>
      </c>
      <c r="E91" s="58" t="s">
        <v>2</v>
      </c>
      <c r="F91" s="58" t="s">
        <v>2</v>
      </c>
      <c r="G91" s="58" t="s">
        <v>2</v>
      </c>
      <c r="H91" s="58" t="s">
        <v>3</v>
      </c>
      <c r="I91" s="58" t="s">
        <v>3</v>
      </c>
      <c r="J91" s="58" t="s">
        <v>3</v>
      </c>
      <c r="K91" s="58" t="s">
        <v>3</v>
      </c>
      <c r="L91" s="58" t="s">
        <v>3</v>
      </c>
      <c r="M91" s="58" t="s">
        <v>3</v>
      </c>
      <c r="N91" s="58" t="s">
        <v>3</v>
      </c>
      <c r="O91" s="58" t="s">
        <v>3</v>
      </c>
      <c r="P91" s="14" t="s">
        <v>3</v>
      </c>
      <c r="Q91" s="14" t="s">
        <v>3</v>
      </c>
      <c r="R91" s="14" t="s">
        <v>3</v>
      </c>
    </row>
    <row r="92" spans="1:18" s="10" customFormat="1" x14ac:dyDescent="0.3">
      <c r="A92" s="33">
        <v>45382</v>
      </c>
      <c r="B92" s="204" t="s">
        <v>53</v>
      </c>
      <c r="C92" s="58" t="s">
        <v>58</v>
      </c>
      <c r="D92" s="58" t="s">
        <v>2</v>
      </c>
      <c r="E92" s="58" t="s">
        <v>2</v>
      </c>
      <c r="F92" s="58" t="s">
        <v>2</v>
      </c>
      <c r="G92" s="58" t="s">
        <v>2</v>
      </c>
      <c r="H92" s="58" t="s">
        <v>3</v>
      </c>
      <c r="I92" s="58" t="s">
        <v>3</v>
      </c>
      <c r="J92" s="58" t="s">
        <v>3</v>
      </c>
      <c r="K92" s="58" t="s">
        <v>3</v>
      </c>
      <c r="L92" s="58" t="s">
        <v>3</v>
      </c>
      <c r="M92" s="58" t="s">
        <v>3</v>
      </c>
      <c r="N92" s="58" t="s">
        <v>3</v>
      </c>
      <c r="O92" s="58" t="s">
        <v>3</v>
      </c>
      <c r="P92" s="14" t="s">
        <v>3</v>
      </c>
      <c r="Q92" s="14" t="s">
        <v>3</v>
      </c>
      <c r="R92" s="14" t="s">
        <v>3</v>
      </c>
    </row>
    <row r="93" spans="1:18" s="10" customFormat="1" x14ac:dyDescent="0.3">
      <c r="A93" s="33">
        <v>45383</v>
      </c>
      <c r="B93" s="204" t="s">
        <v>53</v>
      </c>
      <c r="C93" s="58" t="s">
        <v>58</v>
      </c>
      <c r="D93" s="58" t="s">
        <v>2</v>
      </c>
      <c r="E93" s="58" t="s">
        <v>2</v>
      </c>
      <c r="F93" s="58" t="s">
        <v>2</v>
      </c>
      <c r="G93" s="58" t="s">
        <v>2</v>
      </c>
      <c r="H93" s="58" t="s">
        <v>3</v>
      </c>
      <c r="I93" s="58" t="s">
        <v>3</v>
      </c>
      <c r="J93" s="58" t="s">
        <v>3</v>
      </c>
      <c r="K93" s="58" t="s">
        <v>3</v>
      </c>
      <c r="L93" s="58" t="s">
        <v>3</v>
      </c>
      <c r="M93" s="58" t="s">
        <v>3</v>
      </c>
      <c r="N93" s="58" t="s">
        <v>3</v>
      </c>
      <c r="O93" s="58" t="s">
        <v>3</v>
      </c>
      <c r="P93" s="14" t="s">
        <v>3</v>
      </c>
      <c r="Q93" s="14" t="s">
        <v>3</v>
      </c>
      <c r="R93" s="14" t="s">
        <v>3</v>
      </c>
    </row>
    <row r="94" spans="1:18" s="10" customFormat="1" x14ac:dyDescent="0.3">
      <c r="A94" s="33">
        <v>45384</v>
      </c>
      <c r="B94" s="204" t="s">
        <v>53</v>
      </c>
      <c r="C94" s="58" t="s">
        <v>58</v>
      </c>
      <c r="D94" s="58" t="s">
        <v>2</v>
      </c>
      <c r="E94" s="58" t="s">
        <v>2</v>
      </c>
      <c r="F94" s="58" t="s">
        <v>2</v>
      </c>
      <c r="G94" s="58" t="s">
        <v>2</v>
      </c>
      <c r="H94" s="58" t="s">
        <v>3</v>
      </c>
      <c r="I94" s="58" t="s">
        <v>3</v>
      </c>
      <c r="J94" s="58" t="s">
        <v>3</v>
      </c>
      <c r="K94" s="58" t="s">
        <v>3</v>
      </c>
      <c r="L94" s="58" t="s">
        <v>3</v>
      </c>
      <c r="M94" s="58" t="s">
        <v>3</v>
      </c>
      <c r="N94" s="58" t="s">
        <v>3</v>
      </c>
      <c r="O94" s="58" t="s">
        <v>3</v>
      </c>
      <c r="P94" s="14" t="s">
        <v>3</v>
      </c>
      <c r="Q94" s="14" t="s">
        <v>3</v>
      </c>
      <c r="R94" s="14" t="s">
        <v>3</v>
      </c>
    </row>
    <row r="95" spans="1:18" s="10" customFormat="1" x14ac:dyDescent="0.3">
      <c r="A95" s="33">
        <v>45385</v>
      </c>
      <c r="B95" s="204" t="s">
        <v>53</v>
      </c>
      <c r="C95" s="58" t="s">
        <v>58</v>
      </c>
      <c r="D95" s="58" t="s">
        <v>2</v>
      </c>
      <c r="E95" s="58" t="s">
        <v>2</v>
      </c>
      <c r="F95" s="58" t="s">
        <v>2</v>
      </c>
      <c r="G95" s="58" t="s">
        <v>2</v>
      </c>
      <c r="H95" s="58" t="s">
        <v>3</v>
      </c>
      <c r="I95" s="58" t="s">
        <v>3</v>
      </c>
      <c r="J95" s="58" t="s">
        <v>3</v>
      </c>
      <c r="K95" s="58" t="s">
        <v>3</v>
      </c>
      <c r="L95" s="58" t="s">
        <v>3</v>
      </c>
      <c r="M95" s="58" t="s">
        <v>3</v>
      </c>
      <c r="N95" s="58" t="s">
        <v>3</v>
      </c>
      <c r="O95" s="58" t="s">
        <v>3</v>
      </c>
      <c r="P95" s="14" t="s">
        <v>3</v>
      </c>
      <c r="Q95" s="14" t="s">
        <v>3</v>
      </c>
      <c r="R95" s="14" t="s">
        <v>3</v>
      </c>
    </row>
    <row r="96" spans="1:18" s="10" customFormat="1" x14ac:dyDescent="0.3">
      <c r="A96" s="33">
        <v>45386</v>
      </c>
      <c r="B96" s="204" t="s">
        <v>53</v>
      </c>
      <c r="C96" s="58" t="s">
        <v>58</v>
      </c>
      <c r="D96" s="58" t="s">
        <v>2</v>
      </c>
      <c r="E96" s="58" t="s">
        <v>2</v>
      </c>
      <c r="F96" s="58" t="s">
        <v>2</v>
      </c>
      <c r="G96" s="58" t="s">
        <v>2</v>
      </c>
      <c r="H96" s="58" t="s">
        <v>3</v>
      </c>
      <c r="I96" s="58" t="s">
        <v>3</v>
      </c>
      <c r="J96" s="58" t="s">
        <v>3</v>
      </c>
      <c r="K96" s="58" t="s">
        <v>3</v>
      </c>
      <c r="L96" s="58" t="s">
        <v>3</v>
      </c>
      <c r="M96" s="58" t="s">
        <v>3</v>
      </c>
      <c r="N96" s="58" t="s">
        <v>3</v>
      </c>
      <c r="O96" s="58" t="s">
        <v>3</v>
      </c>
      <c r="P96" s="14" t="s">
        <v>3</v>
      </c>
      <c r="Q96" s="14" t="s">
        <v>3</v>
      </c>
      <c r="R96" s="14" t="s">
        <v>3</v>
      </c>
    </row>
    <row r="97" spans="1:18" s="10" customFormat="1" x14ac:dyDescent="0.3">
      <c r="A97" s="33">
        <v>45387</v>
      </c>
      <c r="B97" s="204" t="s">
        <v>53</v>
      </c>
      <c r="C97" s="58" t="s">
        <v>58</v>
      </c>
      <c r="D97" s="58" t="s">
        <v>2</v>
      </c>
      <c r="E97" s="58" t="s">
        <v>2</v>
      </c>
      <c r="F97" s="58" t="s">
        <v>2</v>
      </c>
      <c r="G97" s="58" t="s">
        <v>2</v>
      </c>
      <c r="H97" s="58" t="s">
        <v>3</v>
      </c>
      <c r="I97" s="58" t="s">
        <v>3</v>
      </c>
      <c r="J97" s="58" t="s">
        <v>3</v>
      </c>
      <c r="K97" s="58" t="s">
        <v>3</v>
      </c>
      <c r="L97" s="58" t="s">
        <v>3</v>
      </c>
      <c r="M97" s="58" t="s">
        <v>3</v>
      </c>
      <c r="N97" s="58" t="s">
        <v>3</v>
      </c>
      <c r="O97" s="58" t="s">
        <v>3</v>
      </c>
      <c r="P97" s="14" t="s">
        <v>3</v>
      </c>
      <c r="Q97" s="14" t="s">
        <v>3</v>
      </c>
      <c r="R97" s="14" t="s">
        <v>3</v>
      </c>
    </row>
    <row r="98" spans="1:18" s="10" customFormat="1" x14ac:dyDescent="0.3">
      <c r="A98" s="33">
        <v>45388</v>
      </c>
      <c r="B98" s="204" t="s">
        <v>53</v>
      </c>
      <c r="C98" s="58" t="s">
        <v>58</v>
      </c>
      <c r="D98" s="58" t="s">
        <v>2</v>
      </c>
      <c r="E98" s="58" t="s">
        <v>2</v>
      </c>
      <c r="F98" s="58" t="s">
        <v>2</v>
      </c>
      <c r="G98" s="58" t="s">
        <v>2</v>
      </c>
      <c r="H98" s="58" t="s">
        <v>3</v>
      </c>
      <c r="I98" s="58" t="s">
        <v>3</v>
      </c>
      <c r="J98" s="58" t="s">
        <v>3</v>
      </c>
      <c r="K98" s="58" t="s">
        <v>3</v>
      </c>
      <c r="L98" s="58" t="s">
        <v>3</v>
      </c>
      <c r="M98" s="58" t="s">
        <v>3</v>
      </c>
      <c r="N98" s="58" t="s">
        <v>3</v>
      </c>
      <c r="O98" s="58" t="s">
        <v>3</v>
      </c>
      <c r="P98" s="14" t="s">
        <v>3</v>
      </c>
      <c r="Q98" s="14" t="s">
        <v>3</v>
      </c>
      <c r="R98" s="14" t="s">
        <v>3</v>
      </c>
    </row>
    <row r="99" spans="1:18" s="10" customFormat="1" x14ac:dyDescent="0.3">
      <c r="A99" s="33">
        <v>45389</v>
      </c>
      <c r="B99" s="204" t="s">
        <v>53</v>
      </c>
      <c r="C99" s="58" t="s">
        <v>58</v>
      </c>
      <c r="D99" s="58" t="s">
        <v>2</v>
      </c>
      <c r="E99" s="58" t="s">
        <v>2</v>
      </c>
      <c r="F99" s="58" t="s">
        <v>2</v>
      </c>
      <c r="G99" s="58" t="s">
        <v>2</v>
      </c>
      <c r="H99" s="58" t="s">
        <v>3</v>
      </c>
      <c r="I99" s="58" t="s">
        <v>3</v>
      </c>
      <c r="J99" s="58" t="s">
        <v>3</v>
      </c>
      <c r="K99" s="58" t="s">
        <v>3</v>
      </c>
      <c r="L99" s="58" t="s">
        <v>3</v>
      </c>
      <c r="M99" s="58" t="s">
        <v>3</v>
      </c>
      <c r="N99" s="58" t="s">
        <v>3</v>
      </c>
      <c r="O99" s="58" t="s">
        <v>3</v>
      </c>
      <c r="P99" s="14" t="s">
        <v>3</v>
      </c>
      <c r="Q99" s="14" t="s">
        <v>3</v>
      </c>
      <c r="R99" s="14" t="s">
        <v>3</v>
      </c>
    </row>
    <row r="100" spans="1:18" s="10" customFormat="1" x14ac:dyDescent="0.3">
      <c r="A100" s="33">
        <v>45390</v>
      </c>
      <c r="B100" s="204" t="s">
        <v>53</v>
      </c>
      <c r="C100" s="58" t="s">
        <v>58</v>
      </c>
      <c r="D100" s="58" t="s">
        <v>2</v>
      </c>
      <c r="E100" s="58" t="s">
        <v>2</v>
      </c>
      <c r="F100" s="58" t="s">
        <v>2</v>
      </c>
      <c r="G100" s="58" t="s">
        <v>2</v>
      </c>
      <c r="H100" s="58" t="s">
        <v>3</v>
      </c>
      <c r="I100" s="58" t="s">
        <v>3</v>
      </c>
      <c r="J100" s="58" t="s">
        <v>3</v>
      </c>
      <c r="K100" s="58" t="s">
        <v>3</v>
      </c>
      <c r="L100" s="58" t="s">
        <v>3</v>
      </c>
      <c r="M100" s="58" t="s">
        <v>3</v>
      </c>
      <c r="N100" s="58" t="s">
        <v>3</v>
      </c>
      <c r="O100" s="58" t="s">
        <v>3</v>
      </c>
      <c r="P100" s="14" t="s">
        <v>3</v>
      </c>
      <c r="Q100" s="14" t="s">
        <v>3</v>
      </c>
      <c r="R100" s="14" t="s">
        <v>3</v>
      </c>
    </row>
    <row r="101" spans="1:18" s="10" customFormat="1" x14ac:dyDescent="0.3">
      <c r="A101" s="33">
        <v>45391</v>
      </c>
      <c r="B101" s="204" t="s">
        <v>53</v>
      </c>
      <c r="C101" s="58" t="s">
        <v>58</v>
      </c>
      <c r="D101" s="58" t="s">
        <v>2</v>
      </c>
      <c r="E101" s="58" t="s">
        <v>2</v>
      </c>
      <c r="F101" s="58" t="s">
        <v>2</v>
      </c>
      <c r="G101" s="58" t="s">
        <v>2</v>
      </c>
      <c r="H101" s="58" t="s">
        <v>3</v>
      </c>
      <c r="I101" s="58" t="s">
        <v>3</v>
      </c>
      <c r="J101" s="58" t="s">
        <v>3</v>
      </c>
      <c r="K101" s="58" t="s">
        <v>3</v>
      </c>
      <c r="L101" s="58" t="s">
        <v>3</v>
      </c>
      <c r="M101" s="58" t="s">
        <v>3</v>
      </c>
      <c r="N101" s="58" t="s">
        <v>3</v>
      </c>
      <c r="O101" s="58" t="s">
        <v>3</v>
      </c>
      <c r="P101" s="14" t="s">
        <v>3</v>
      </c>
      <c r="Q101" s="14" t="s">
        <v>3</v>
      </c>
      <c r="R101" s="14" t="s">
        <v>3</v>
      </c>
    </row>
    <row r="102" spans="1:18" s="10" customFormat="1" x14ac:dyDescent="0.3">
      <c r="A102" s="33">
        <v>45392</v>
      </c>
      <c r="B102" s="204" t="s">
        <v>53</v>
      </c>
      <c r="C102" s="58" t="s">
        <v>58</v>
      </c>
      <c r="D102" s="58" t="s">
        <v>2</v>
      </c>
      <c r="E102" s="58" t="s">
        <v>2</v>
      </c>
      <c r="F102" s="58" t="s">
        <v>2</v>
      </c>
      <c r="G102" s="58" t="s">
        <v>2</v>
      </c>
      <c r="H102" s="58" t="s">
        <v>3</v>
      </c>
      <c r="I102" s="58" t="s">
        <v>3</v>
      </c>
      <c r="J102" s="58" t="s">
        <v>3</v>
      </c>
      <c r="K102" s="58" t="s">
        <v>3</v>
      </c>
      <c r="L102" s="58" t="s">
        <v>3</v>
      </c>
      <c r="M102" s="58" t="s">
        <v>3</v>
      </c>
      <c r="N102" s="58" t="s">
        <v>3</v>
      </c>
      <c r="O102" s="58" t="s">
        <v>3</v>
      </c>
      <c r="P102" s="14" t="s">
        <v>3</v>
      </c>
      <c r="Q102" s="14" t="s">
        <v>3</v>
      </c>
      <c r="R102" s="14" t="s">
        <v>3</v>
      </c>
    </row>
    <row r="103" spans="1:18" s="10" customFormat="1" x14ac:dyDescent="0.3">
      <c r="A103" s="33">
        <v>45393</v>
      </c>
      <c r="B103" s="204" t="s">
        <v>53</v>
      </c>
      <c r="C103" s="58" t="s">
        <v>58</v>
      </c>
      <c r="D103" s="58" t="s">
        <v>2</v>
      </c>
      <c r="E103" s="58" t="s">
        <v>2</v>
      </c>
      <c r="F103" s="58" t="s">
        <v>2</v>
      </c>
      <c r="G103" s="58" t="s">
        <v>2</v>
      </c>
      <c r="H103" s="58" t="s">
        <v>3</v>
      </c>
      <c r="I103" s="58" t="s">
        <v>3</v>
      </c>
      <c r="J103" s="58" t="s">
        <v>3</v>
      </c>
      <c r="K103" s="58" t="s">
        <v>3</v>
      </c>
      <c r="L103" s="58" t="s">
        <v>3</v>
      </c>
      <c r="M103" s="58" t="s">
        <v>3</v>
      </c>
      <c r="N103" s="58" t="s">
        <v>3</v>
      </c>
      <c r="O103" s="58" t="s">
        <v>3</v>
      </c>
      <c r="P103" s="14" t="s">
        <v>3</v>
      </c>
      <c r="Q103" s="14" t="s">
        <v>3</v>
      </c>
      <c r="R103" s="14" t="s">
        <v>3</v>
      </c>
    </row>
    <row r="104" spans="1:18" s="10" customFormat="1" x14ac:dyDescent="0.3">
      <c r="A104" s="33">
        <v>45394</v>
      </c>
      <c r="B104" s="204" t="s">
        <v>53</v>
      </c>
      <c r="C104" s="58" t="s">
        <v>58</v>
      </c>
      <c r="D104" s="58" t="s">
        <v>2</v>
      </c>
      <c r="E104" s="58" t="s">
        <v>2</v>
      </c>
      <c r="F104" s="58" t="s">
        <v>2</v>
      </c>
      <c r="G104" s="58" t="s">
        <v>2</v>
      </c>
      <c r="H104" s="58" t="s">
        <v>3</v>
      </c>
      <c r="I104" s="58" t="s">
        <v>3</v>
      </c>
      <c r="J104" s="58" t="s">
        <v>3</v>
      </c>
      <c r="K104" s="58" t="s">
        <v>3</v>
      </c>
      <c r="L104" s="58" t="s">
        <v>3</v>
      </c>
      <c r="M104" s="58" t="s">
        <v>3</v>
      </c>
      <c r="N104" s="58" t="s">
        <v>3</v>
      </c>
      <c r="O104" s="58" t="s">
        <v>3</v>
      </c>
      <c r="P104" s="14" t="s">
        <v>3</v>
      </c>
      <c r="Q104" s="14" t="s">
        <v>3</v>
      </c>
      <c r="R104" s="14" t="s">
        <v>3</v>
      </c>
    </row>
    <row r="105" spans="1:18" s="10" customFormat="1" x14ac:dyDescent="0.3">
      <c r="A105" s="33">
        <v>45395</v>
      </c>
      <c r="B105" s="204" t="s">
        <v>53</v>
      </c>
      <c r="C105" s="58" t="s">
        <v>58</v>
      </c>
      <c r="D105" s="58" t="s">
        <v>2</v>
      </c>
      <c r="E105" s="58" t="s">
        <v>2</v>
      </c>
      <c r="F105" s="58" t="s">
        <v>2</v>
      </c>
      <c r="G105" s="58" t="s">
        <v>2</v>
      </c>
      <c r="H105" s="58" t="s">
        <v>3</v>
      </c>
      <c r="I105" s="58" t="s">
        <v>3</v>
      </c>
      <c r="J105" s="58" t="s">
        <v>3</v>
      </c>
      <c r="K105" s="58" t="s">
        <v>3</v>
      </c>
      <c r="L105" s="58" t="s">
        <v>3</v>
      </c>
      <c r="M105" s="58" t="s">
        <v>3</v>
      </c>
      <c r="N105" s="58" t="s">
        <v>3</v>
      </c>
      <c r="O105" s="58" t="s">
        <v>3</v>
      </c>
      <c r="P105" s="14" t="s">
        <v>3</v>
      </c>
      <c r="Q105" s="14" t="s">
        <v>3</v>
      </c>
      <c r="R105" s="14" t="s">
        <v>3</v>
      </c>
    </row>
    <row r="106" spans="1:18" s="10" customFormat="1" x14ac:dyDescent="0.3">
      <c r="A106" s="33">
        <v>45396</v>
      </c>
      <c r="B106" s="204" t="s">
        <v>53</v>
      </c>
      <c r="C106" s="58" t="s">
        <v>58</v>
      </c>
      <c r="D106" s="58" t="s">
        <v>2</v>
      </c>
      <c r="E106" s="58" t="s">
        <v>2</v>
      </c>
      <c r="F106" s="58" t="s">
        <v>2</v>
      </c>
      <c r="G106" s="58" t="s">
        <v>2</v>
      </c>
      <c r="H106" s="58" t="s">
        <v>3</v>
      </c>
      <c r="I106" s="58" t="s">
        <v>3</v>
      </c>
      <c r="J106" s="58" t="s">
        <v>3</v>
      </c>
      <c r="K106" s="58" t="s">
        <v>3</v>
      </c>
      <c r="L106" s="58" t="s">
        <v>3</v>
      </c>
      <c r="M106" s="58" t="s">
        <v>3</v>
      </c>
      <c r="N106" s="58" t="s">
        <v>3</v>
      </c>
      <c r="O106" s="58" t="s">
        <v>3</v>
      </c>
      <c r="P106" s="14" t="s">
        <v>3</v>
      </c>
      <c r="Q106" s="14" t="s">
        <v>3</v>
      </c>
      <c r="R106" s="14" t="s">
        <v>3</v>
      </c>
    </row>
    <row r="107" spans="1:18" s="10" customFormat="1" x14ac:dyDescent="0.3">
      <c r="A107" s="33">
        <v>45397</v>
      </c>
      <c r="B107" s="204" t="s">
        <v>53</v>
      </c>
      <c r="C107" s="58" t="s">
        <v>58</v>
      </c>
      <c r="D107" s="58" t="s">
        <v>2</v>
      </c>
      <c r="E107" s="58" t="s">
        <v>2</v>
      </c>
      <c r="F107" s="58" t="s">
        <v>2</v>
      </c>
      <c r="G107" s="58" t="s">
        <v>2</v>
      </c>
      <c r="H107" s="58" t="s">
        <v>3</v>
      </c>
      <c r="I107" s="58" t="s">
        <v>3</v>
      </c>
      <c r="J107" s="58" t="s">
        <v>3</v>
      </c>
      <c r="K107" s="58" t="s">
        <v>3</v>
      </c>
      <c r="L107" s="58" t="s">
        <v>3</v>
      </c>
      <c r="M107" s="58" t="s">
        <v>3</v>
      </c>
      <c r="N107" s="58" t="s">
        <v>3</v>
      </c>
      <c r="O107" s="58" t="s">
        <v>3</v>
      </c>
      <c r="P107" s="14" t="s">
        <v>3</v>
      </c>
      <c r="Q107" s="14" t="s">
        <v>3</v>
      </c>
      <c r="R107" s="14" t="s">
        <v>3</v>
      </c>
    </row>
    <row r="108" spans="1:18" s="10" customFormat="1" x14ac:dyDescent="0.3">
      <c r="A108" s="33">
        <v>45398</v>
      </c>
      <c r="B108" s="204" t="s">
        <v>53</v>
      </c>
      <c r="C108" s="58" t="s">
        <v>58</v>
      </c>
      <c r="D108" s="58" t="s">
        <v>2</v>
      </c>
      <c r="E108" s="58" t="s">
        <v>2</v>
      </c>
      <c r="F108" s="58" t="s">
        <v>2</v>
      </c>
      <c r="G108" s="58" t="s">
        <v>2</v>
      </c>
      <c r="H108" s="58" t="s">
        <v>3</v>
      </c>
      <c r="I108" s="58" t="s">
        <v>3</v>
      </c>
      <c r="J108" s="58" t="s">
        <v>3</v>
      </c>
      <c r="K108" s="58" t="s">
        <v>3</v>
      </c>
      <c r="L108" s="58" t="s">
        <v>3</v>
      </c>
      <c r="M108" s="58" t="s">
        <v>3</v>
      </c>
      <c r="N108" s="58" t="s">
        <v>3</v>
      </c>
      <c r="O108" s="58" t="s">
        <v>3</v>
      </c>
      <c r="P108" s="14" t="s">
        <v>3</v>
      </c>
      <c r="Q108" s="14" t="s">
        <v>3</v>
      </c>
      <c r="R108" s="14" t="s">
        <v>3</v>
      </c>
    </row>
    <row r="109" spans="1:18" s="10" customFormat="1" x14ac:dyDescent="0.3">
      <c r="A109" s="33">
        <v>45399</v>
      </c>
      <c r="B109" s="204" t="s">
        <v>53</v>
      </c>
      <c r="C109" s="58" t="s">
        <v>58</v>
      </c>
      <c r="D109" s="58" t="s">
        <v>2</v>
      </c>
      <c r="E109" s="58" t="s">
        <v>2</v>
      </c>
      <c r="F109" s="58" t="s">
        <v>2</v>
      </c>
      <c r="G109" s="58" t="s">
        <v>2</v>
      </c>
      <c r="H109" s="58" t="s">
        <v>3</v>
      </c>
      <c r="I109" s="58" t="s">
        <v>3</v>
      </c>
      <c r="J109" s="58" t="s">
        <v>3</v>
      </c>
      <c r="K109" s="58" t="s">
        <v>3</v>
      </c>
      <c r="L109" s="58" t="s">
        <v>3</v>
      </c>
      <c r="M109" s="58" t="s">
        <v>3</v>
      </c>
      <c r="N109" s="58" t="s">
        <v>3</v>
      </c>
      <c r="O109" s="58" t="s">
        <v>3</v>
      </c>
      <c r="P109" s="14" t="s">
        <v>3</v>
      </c>
      <c r="Q109" s="14" t="s">
        <v>3</v>
      </c>
      <c r="R109" s="14" t="s">
        <v>3</v>
      </c>
    </row>
    <row r="110" spans="1:18" s="10" customFormat="1" x14ac:dyDescent="0.3">
      <c r="A110" s="33">
        <v>45400</v>
      </c>
      <c r="B110" s="204" t="s">
        <v>53</v>
      </c>
      <c r="C110" s="58" t="s">
        <v>58</v>
      </c>
      <c r="D110" s="58" t="s">
        <v>2</v>
      </c>
      <c r="E110" s="58" t="s">
        <v>2</v>
      </c>
      <c r="F110" s="58" t="s">
        <v>2</v>
      </c>
      <c r="G110" s="58" t="s">
        <v>2</v>
      </c>
      <c r="H110" s="58" t="s">
        <v>3</v>
      </c>
      <c r="I110" s="58" t="s">
        <v>3</v>
      </c>
      <c r="J110" s="58" t="s">
        <v>3</v>
      </c>
      <c r="K110" s="58" t="s">
        <v>3</v>
      </c>
      <c r="L110" s="58" t="s">
        <v>3</v>
      </c>
      <c r="M110" s="58" t="s">
        <v>3</v>
      </c>
      <c r="N110" s="58" t="s">
        <v>3</v>
      </c>
      <c r="O110" s="58" t="s">
        <v>3</v>
      </c>
      <c r="P110" s="14" t="s">
        <v>3</v>
      </c>
      <c r="Q110" s="14" t="s">
        <v>3</v>
      </c>
      <c r="R110" s="14" t="s">
        <v>3</v>
      </c>
    </row>
    <row r="111" spans="1:18" s="10" customFormat="1" x14ac:dyDescent="0.3">
      <c r="A111" s="33">
        <v>45401</v>
      </c>
      <c r="B111" s="204" t="s">
        <v>53</v>
      </c>
      <c r="C111" s="58" t="s">
        <v>58</v>
      </c>
      <c r="D111" s="58" t="s">
        <v>2</v>
      </c>
      <c r="E111" s="58" t="s">
        <v>2</v>
      </c>
      <c r="F111" s="58" t="s">
        <v>2</v>
      </c>
      <c r="G111" s="58" t="s">
        <v>2</v>
      </c>
      <c r="H111" s="58" t="s">
        <v>3</v>
      </c>
      <c r="I111" s="58" t="s">
        <v>3</v>
      </c>
      <c r="J111" s="58" t="s">
        <v>3</v>
      </c>
      <c r="K111" s="58" t="s">
        <v>3</v>
      </c>
      <c r="L111" s="58" t="s">
        <v>3</v>
      </c>
      <c r="M111" s="58" t="s">
        <v>3</v>
      </c>
      <c r="N111" s="58" t="s">
        <v>3</v>
      </c>
      <c r="O111" s="58" t="s">
        <v>3</v>
      </c>
      <c r="P111" s="14" t="s">
        <v>3</v>
      </c>
      <c r="Q111" s="14" t="s">
        <v>3</v>
      </c>
      <c r="R111" s="14" t="s">
        <v>3</v>
      </c>
    </row>
    <row r="112" spans="1:18" s="10" customFormat="1" x14ac:dyDescent="0.3">
      <c r="A112" s="33">
        <v>45402</v>
      </c>
      <c r="B112" s="204" t="s">
        <v>53</v>
      </c>
      <c r="C112" s="58" t="s">
        <v>58</v>
      </c>
      <c r="D112" s="58" t="s">
        <v>2</v>
      </c>
      <c r="E112" s="58" t="s">
        <v>2</v>
      </c>
      <c r="F112" s="58" t="s">
        <v>2</v>
      </c>
      <c r="G112" s="58" t="s">
        <v>2</v>
      </c>
      <c r="H112" s="58" t="s">
        <v>3</v>
      </c>
      <c r="I112" s="58" t="s">
        <v>3</v>
      </c>
      <c r="J112" s="58" t="s">
        <v>3</v>
      </c>
      <c r="K112" s="58" t="s">
        <v>3</v>
      </c>
      <c r="L112" s="58" t="s">
        <v>3</v>
      </c>
      <c r="M112" s="58" t="s">
        <v>3</v>
      </c>
      <c r="N112" s="58" t="s">
        <v>3</v>
      </c>
      <c r="O112" s="58" t="s">
        <v>3</v>
      </c>
      <c r="P112" s="14" t="s">
        <v>3</v>
      </c>
      <c r="Q112" s="14" t="s">
        <v>3</v>
      </c>
      <c r="R112" s="14" t="s">
        <v>3</v>
      </c>
    </row>
    <row r="113" spans="1:18" s="10" customFormat="1" x14ac:dyDescent="0.3">
      <c r="A113" s="33">
        <v>45403</v>
      </c>
      <c r="B113" s="204" t="s">
        <v>53</v>
      </c>
      <c r="C113" s="58" t="s">
        <v>58</v>
      </c>
      <c r="D113" s="58" t="s">
        <v>2</v>
      </c>
      <c r="E113" s="58" t="s">
        <v>2</v>
      </c>
      <c r="F113" s="58" t="s">
        <v>2</v>
      </c>
      <c r="G113" s="58" t="s">
        <v>2</v>
      </c>
      <c r="H113" s="58" t="s">
        <v>3</v>
      </c>
      <c r="I113" s="58" t="s">
        <v>3</v>
      </c>
      <c r="J113" s="58" t="s">
        <v>3</v>
      </c>
      <c r="K113" s="58" t="s">
        <v>3</v>
      </c>
      <c r="L113" s="58" t="s">
        <v>3</v>
      </c>
      <c r="M113" s="58" t="s">
        <v>3</v>
      </c>
      <c r="N113" s="58" t="s">
        <v>3</v>
      </c>
      <c r="O113" s="58" t="s">
        <v>3</v>
      </c>
      <c r="P113" s="14" t="s">
        <v>3</v>
      </c>
      <c r="Q113" s="14" t="s">
        <v>3</v>
      </c>
      <c r="R113" s="14" t="s">
        <v>3</v>
      </c>
    </row>
    <row r="114" spans="1:18" s="10" customFormat="1" x14ac:dyDescent="0.3">
      <c r="A114" s="33">
        <v>45404</v>
      </c>
      <c r="B114" s="204" t="s">
        <v>53</v>
      </c>
      <c r="C114" s="58" t="s">
        <v>58</v>
      </c>
      <c r="D114" s="58" t="s">
        <v>2</v>
      </c>
      <c r="E114" s="58" t="s">
        <v>2</v>
      </c>
      <c r="F114" s="58" t="s">
        <v>2</v>
      </c>
      <c r="G114" s="58" t="s">
        <v>2</v>
      </c>
      <c r="H114" s="58" t="s">
        <v>3</v>
      </c>
      <c r="I114" s="58" t="s">
        <v>3</v>
      </c>
      <c r="J114" s="58" t="s">
        <v>3</v>
      </c>
      <c r="K114" s="58" t="s">
        <v>3</v>
      </c>
      <c r="L114" s="58" t="s">
        <v>3</v>
      </c>
      <c r="M114" s="58" t="s">
        <v>3</v>
      </c>
      <c r="N114" s="58" t="s">
        <v>3</v>
      </c>
      <c r="O114" s="58" t="s">
        <v>3</v>
      </c>
      <c r="P114" s="14" t="s">
        <v>3</v>
      </c>
      <c r="Q114" s="14" t="s">
        <v>3</v>
      </c>
      <c r="R114" s="14" t="s">
        <v>3</v>
      </c>
    </row>
    <row r="115" spans="1:18" s="10" customFormat="1" x14ac:dyDescent="0.3">
      <c r="A115" s="33">
        <v>45405</v>
      </c>
      <c r="B115" s="204" t="s">
        <v>53</v>
      </c>
      <c r="C115" s="58" t="s">
        <v>58</v>
      </c>
      <c r="D115" s="58" t="s">
        <v>2</v>
      </c>
      <c r="E115" s="58" t="s">
        <v>2</v>
      </c>
      <c r="F115" s="58" t="s">
        <v>2</v>
      </c>
      <c r="G115" s="58" t="s">
        <v>2</v>
      </c>
      <c r="H115" s="58" t="s">
        <v>3</v>
      </c>
      <c r="I115" s="58" t="s">
        <v>3</v>
      </c>
      <c r="J115" s="58" t="s">
        <v>3</v>
      </c>
      <c r="K115" s="58" t="s">
        <v>3</v>
      </c>
      <c r="L115" s="58" t="s">
        <v>3</v>
      </c>
      <c r="M115" s="58" t="s">
        <v>3</v>
      </c>
      <c r="N115" s="58" t="s">
        <v>3</v>
      </c>
      <c r="O115" s="58" t="s">
        <v>3</v>
      </c>
      <c r="P115" s="14" t="s">
        <v>3</v>
      </c>
      <c r="Q115" s="14" t="s">
        <v>3</v>
      </c>
      <c r="R115" s="14" t="s">
        <v>3</v>
      </c>
    </row>
    <row r="116" spans="1:18" s="10" customFormat="1" x14ac:dyDescent="0.3">
      <c r="A116" s="33">
        <v>45406</v>
      </c>
      <c r="B116" s="204" t="s">
        <v>53</v>
      </c>
      <c r="C116" s="58" t="s">
        <v>58</v>
      </c>
      <c r="D116" s="58" t="s">
        <v>2</v>
      </c>
      <c r="E116" s="58" t="s">
        <v>2</v>
      </c>
      <c r="F116" s="58" t="s">
        <v>2</v>
      </c>
      <c r="G116" s="58" t="s">
        <v>2</v>
      </c>
      <c r="H116" s="58" t="s">
        <v>3</v>
      </c>
      <c r="I116" s="58" t="s">
        <v>3</v>
      </c>
      <c r="J116" s="58" t="s">
        <v>3</v>
      </c>
      <c r="K116" s="58" t="s">
        <v>3</v>
      </c>
      <c r="L116" s="58" t="s">
        <v>3</v>
      </c>
      <c r="M116" s="58" t="s">
        <v>3</v>
      </c>
      <c r="N116" s="58" t="s">
        <v>3</v>
      </c>
      <c r="O116" s="58" t="s">
        <v>3</v>
      </c>
      <c r="P116" s="14" t="s">
        <v>3</v>
      </c>
      <c r="Q116" s="14" t="s">
        <v>3</v>
      </c>
      <c r="R116" s="14" t="s">
        <v>3</v>
      </c>
    </row>
    <row r="117" spans="1:18" s="10" customFormat="1" x14ac:dyDescent="0.3">
      <c r="A117" s="33">
        <v>45407</v>
      </c>
      <c r="B117" s="204" t="s">
        <v>53</v>
      </c>
      <c r="C117" s="58" t="s">
        <v>58</v>
      </c>
      <c r="D117" s="58" t="s">
        <v>2</v>
      </c>
      <c r="E117" s="58" t="s">
        <v>2</v>
      </c>
      <c r="F117" s="58" t="s">
        <v>2</v>
      </c>
      <c r="G117" s="58" t="s">
        <v>2</v>
      </c>
      <c r="H117" s="58" t="s">
        <v>3</v>
      </c>
      <c r="I117" s="58" t="s">
        <v>3</v>
      </c>
      <c r="J117" s="58" t="s">
        <v>3</v>
      </c>
      <c r="K117" s="58" t="s">
        <v>3</v>
      </c>
      <c r="L117" s="58" t="s">
        <v>3</v>
      </c>
      <c r="M117" s="58" t="s">
        <v>3</v>
      </c>
      <c r="N117" s="58" t="s">
        <v>3</v>
      </c>
      <c r="O117" s="58" t="s">
        <v>3</v>
      </c>
      <c r="P117" s="14" t="s">
        <v>3</v>
      </c>
      <c r="Q117" s="14" t="s">
        <v>3</v>
      </c>
      <c r="R117" s="14" t="s">
        <v>3</v>
      </c>
    </row>
    <row r="118" spans="1:18" s="10" customFormat="1" x14ac:dyDescent="0.3">
      <c r="A118" s="33">
        <v>45408</v>
      </c>
      <c r="B118" s="204" t="s">
        <v>53</v>
      </c>
      <c r="C118" s="58" t="s">
        <v>58</v>
      </c>
      <c r="D118" s="58" t="s">
        <v>2</v>
      </c>
      <c r="E118" s="58" t="s">
        <v>2</v>
      </c>
      <c r="F118" s="58" t="s">
        <v>2</v>
      </c>
      <c r="G118" s="58" t="s">
        <v>2</v>
      </c>
      <c r="H118" s="58" t="s">
        <v>3</v>
      </c>
      <c r="I118" s="58" t="s">
        <v>3</v>
      </c>
      <c r="J118" s="58" t="s">
        <v>3</v>
      </c>
      <c r="K118" s="58" t="s">
        <v>3</v>
      </c>
      <c r="L118" s="58" t="s">
        <v>3</v>
      </c>
      <c r="M118" s="58" t="s">
        <v>3</v>
      </c>
      <c r="N118" s="58" t="s">
        <v>3</v>
      </c>
      <c r="O118" s="58" t="s">
        <v>3</v>
      </c>
      <c r="P118" s="14" t="s">
        <v>3</v>
      </c>
      <c r="Q118" s="14" t="s">
        <v>3</v>
      </c>
      <c r="R118" s="14" t="s">
        <v>3</v>
      </c>
    </row>
    <row r="119" spans="1:18" s="10" customFormat="1" x14ac:dyDescent="0.3">
      <c r="A119" s="33">
        <v>45409</v>
      </c>
      <c r="B119" s="204" t="s">
        <v>53</v>
      </c>
      <c r="C119" s="58" t="s">
        <v>58</v>
      </c>
      <c r="D119" s="58" t="s">
        <v>2</v>
      </c>
      <c r="E119" s="58" t="s">
        <v>2</v>
      </c>
      <c r="F119" s="58" t="s">
        <v>2</v>
      </c>
      <c r="G119" s="58" t="s">
        <v>2</v>
      </c>
      <c r="H119" s="58" t="s">
        <v>3</v>
      </c>
      <c r="I119" s="58" t="s">
        <v>3</v>
      </c>
      <c r="J119" s="58" t="s">
        <v>3</v>
      </c>
      <c r="K119" s="58" t="s">
        <v>3</v>
      </c>
      <c r="L119" s="58" t="s">
        <v>3</v>
      </c>
      <c r="M119" s="58" t="s">
        <v>3</v>
      </c>
      <c r="N119" s="58" t="s">
        <v>3</v>
      </c>
      <c r="O119" s="58" t="s">
        <v>3</v>
      </c>
      <c r="P119" s="14" t="s">
        <v>3</v>
      </c>
      <c r="Q119" s="14" t="s">
        <v>3</v>
      </c>
      <c r="R119" s="14" t="s">
        <v>3</v>
      </c>
    </row>
    <row r="120" spans="1:18" s="10" customFormat="1" x14ac:dyDescent="0.3">
      <c r="A120" s="33">
        <v>45410</v>
      </c>
      <c r="B120" s="204" t="s">
        <v>53</v>
      </c>
      <c r="C120" s="58" t="s">
        <v>58</v>
      </c>
      <c r="D120" s="58" t="s">
        <v>2</v>
      </c>
      <c r="E120" s="58" t="s">
        <v>2</v>
      </c>
      <c r="F120" s="58" t="s">
        <v>2</v>
      </c>
      <c r="G120" s="58" t="s">
        <v>2</v>
      </c>
      <c r="H120" s="58" t="s">
        <v>3</v>
      </c>
      <c r="I120" s="58" t="s">
        <v>3</v>
      </c>
      <c r="J120" s="58" t="s">
        <v>3</v>
      </c>
      <c r="K120" s="58" t="s">
        <v>3</v>
      </c>
      <c r="L120" s="58" t="s">
        <v>3</v>
      </c>
      <c r="M120" s="58" t="s">
        <v>3</v>
      </c>
      <c r="N120" s="58" t="s">
        <v>3</v>
      </c>
      <c r="O120" s="58" t="s">
        <v>3</v>
      </c>
      <c r="P120" s="14" t="s">
        <v>3</v>
      </c>
      <c r="Q120" s="14" t="s">
        <v>3</v>
      </c>
      <c r="R120" s="14" t="s">
        <v>3</v>
      </c>
    </row>
    <row r="121" spans="1:18" s="10" customFormat="1" x14ac:dyDescent="0.3">
      <c r="A121" s="33">
        <v>45411</v>
      </c>
      <c r="B121" s="204" t="s">
        <v>53</v>
      </c>
      <c r="C121" s="58" t="s">
        <v>58</v>
      </c>
      <c r="D121" s="58" t="s">
        <v>2</v>
      </c>
      <c r="E121" s="58" t="s">
        <v>2</v>
      </c>
      <c r="F121" s="58" t="s">
        <v>2</v>
      </c>
      <c r="G121" s="58" t="s">
        <v>2</v>
      </c>
      <c r="H121" s="58" t="s">
        <v>3</v>
      </c>
      <c r="I121" s="58" t="s">
        <v>3</v>
      </c>
      <c r="J121" s="58" t="s">
        <v>3</v>
      </c>
      <c r="K121" s="58" t="s">
        <v>3</v>
      </c>
      <c r="L121" s="58" t="s">
        <v>3</v>
      </c>
      <c r="M121" s="58" t="s">
        <v>3</v>
      </c>
      <c r="N121" s="58" t="s">
        <v>3</v>
      </c>
      <c r="O121" s="58" t="s">
        <v>3</v>
      </c>
      <c r="P121" s="14" t="s">
        <v>3</v>
      </c>
      <c r="Q121" s="14" t="s">
        <v>3</v>
      </c>
      <c r="R121" s="14" t="s">
        <v>3</v>
      </c>
    </row>
    <row r="122" spans="1:18" s="10" customFormat="1" x14ac:dyDescent="0.3">
      <c r="A122" s="33">
        <v>45412</v>
      </c>
      <c r="B122" s="204" t="s">
        <v>53</v>
      </c>
      <c r="C122" s="58" t="s">
        <v>58</v>
      </c>
      <c r="D122" s="58" t="s">
        <v>2</v>
      </c>
      <c r="E122" s="58" t="s">
        <v>2</v>
      </c>
      <c r="F122" s="58" t="s">
        <v>2</v>
      </c>
      <c r="G122" s="58" t="s">
        <v>2</v>
      </c>
      <c r="H122" s="58" t="s">
        <v>3</v>
      </c>
      <c r="I122" s="58" t="s">
        <v>3</v>
      </c>
      <c r="J122" s="58" t="s">
        <v>3</v>
      </c>
      <c r="K122" s="58" t="s">
        <v>3</v>
      </c>
      <c r="L122" s="58" t="s">
        <v>3</v>
      </c>
      <c r="M122" s="58" t="s">
        <v>3</v>
      </c>
      <c r="N122" s="58" t="s">
        <v>3</v>
      </c>
      <c r="O122" s="58" t="s">
        <v>3</v>
      </c>
      <c r="P122" s="14" t="s">
        <v>3</v>
      </c>
      <c r="Q122" s="14" t="s">
        <v>3</v>
      </c>
      <c r="R122" s="14" t="s">
        <v>3</v>
      </c>
    </row>
    <row r="123" spans="1:18" s="10" customFormat="1" x14ac:dyDescent="0.3">
      <c r="A123" s="33">
        <v>45413</v>
      </c>
      <c r="B123" s="204" t="s">
        <v>53</v>
      </c>
      <c r="C123" s="58" t="s">
        <v>58</v>
      </c>
      <c r="D123" s="58" t="s">
        <v>2</v>
      </c>
      <c r="E123" s="58" t="s">
        <v>2</v>
      </c>
      <c r="F123" s="58" t="s">
        <v>2</v>
      </c>
      <c r="G123" s="58" t="s">
        <v>2</v>
      </c>
      <c r="H123" s="58" t="s">
        <v>3</v>
      </c>
      <c r="I123" s="58" t="s">
        <v>3</v>
      </c>
      <c r="J123" s="58" t="s">
        <v>3</v>
      </c>
      <c r="K123" s="58" t="s">
        <v>3</v>
      </c>
      <c r="L123" s="58" t="s">
        <v>3</v>
      </c>
      <c r="M123" s="58" t="s">
        <v>3</v>
      </c>
      <c r="N123" s="58" t="s">
        <v>3</v>
      </c>
      <c r="O123" s="58" t="s">
        <v>3</v>
      </c>
      <c r="P123" s="14" t="s">
        <v>3</v>
      </c>
      <c r="Q123" s="14" t="s">
        <v>3</v>
      </c>
      <c r="R123" s="14" t="s">
        <v>3</v>
      </c>
    </row>
    <row r="124" spans="1:18" s="10" customFormat="1" x14ac:dyDescent="0.3">
      <c r="A124" s="33">
        <v>45414</v>
      </c>
      <c r="B124" s="204" t="s">
        <v>53</v>
      </c>
      <c r="C124" s="58" t="s">
        <v>58</v>
      </c>
      <c r="D124" s="58" t="s">
        <v>2</v>
      </c>
      <c r="E124" s="58" t="s">
        <v>2</v>
      </c>
      <c r="F124" s="58" t="s">
        <v>2</v>
      </c>
      <c r="G124" s="58" t="s">
        <v>2</v>
      </c>
      <c r="H124" s="58" t="s">
        <v>3</v>
      </c>
      <c r="I124" s="58" t="s">
        <v>3</v>
      </c>
      <c r="J124" s="58" t="s">
        <v>3</v>
      </c>
      <c r="K124" s="58" t="s">
        <v>3</v>
      </c>
      <c r="L124" s="58" t="s">
        <v>3</v>
      </c>
      <c r="M124" s="58" t="s">
        <v>3</v>
      </c>
      <c r="N124" s="58" t="s">
        <v>3</v>
      </c>
      <c r="O124" s="58" t="s">
        <v>3</v>
      </c>
      <c r="P124" s="14" t="s">
        <v>3</v>
      </c>
      <c r="Q124" s="14" t="s">
        <v>3</v>
      </c>
      <c r="R124" s="14" t="s">
        <v>3</v>
      </c>
    </row>
    <row r="125" spans="1:18" s="10" customFormat="1" x14ac:dyDescent="0.3">
      <c r="A125" s="33">
        <v>45415</v>
      </c>
      <c r="B125" s="204" t="s">
        <v>53</v>
      </c>
      <c r="C125" s="58" t="s">
        <v>58</v>
      </c>
      <c r="D125" s="58" t="s">
        <v>2</v>
      </c>
      <c r="E125" s="58" t="s">
        <v>2</v>
      </c>
      <c r="F125" s="58" t="s">
        <v>2</v>
      </c>
      <c r="G125" s="58" t="s">
        <v>2</v>
      </c>
      <c r="H125" s="58" t="s">
        <v>3</v>
      </c>
      <c r="I125" s="58" t="s">
        <v>3</v>
      </c>
      <c r="J125" s="58" t="s">
        <v>3</v>
      </c>
      <c r="K125" s="58" t="s">
        <v>3</v>
      </c>
      <c r="L125" s="58" t="s">
        <v>3</v>
      </c>
      <c r="M125" s="58" t="s">
        <v>3</v>
      </c>
      <c r="N125" s="58" t="s">
        <v>3</v>
      </c>
      <c r="O125" s="58" t="s">
        <v>3</v>
      </c>
      <c r="P125" s="14" t="s">
        <v>3</v>
      </c>
      <c r="Q125" s="14" t="s">
        <v>3</v>
      </c>
      <c r="R125" s="14" t="s">
        <v>3</v>
      </c>
    </row>
    <row r="126" spans="1:18" s="10" customFormat="1" x14ac:dyDescent="0.3">
      <c r="A126" s="33">
        <v>45416</v>
      </c>
      <c r="B126" s="204" t="s">
        <v>53</v>
      </c>
      <c r="C126" s="58" t="s">
        <v>58</v>
      </c>
      <c r="D126" s="58" t="s">
        <v>2</v>
      </c>
      <c r="E126" s="58" t="s">
        <v>2</v>
      </c>
      <c r="F126" s="58" t="s">
        <v>2</v>
      </c>
      <c r="G126" s="58" t="s">
        <v>2</v>
      </c>
      <c r="H126" s="58" t="s">
        <v>3</v>
      </c>
      <c r="I126" s="58" t="s">
        <v>3</v>
      </c>
      <c r="J126" s="58" t="s">
        <v>3</v>
      </c>
      <c r="K126" s="58" t="s">
        <v>3</v>
      </c>
      <c r="L126" s="58" t="s">
        <v>3</v>
      </c>
      <c r="M126" s="58" t="s">
        <v>3</v>
      </c>
      <c r="N126" s="58" t="s">
        <v>3</v>
      </c>
      <c r="O126" s="58" t="s">
        <v>3</v>
      </c>
      <c r="P126" s="14" t="s">
        <v>3</v>
      </c>
      <c r="Q126" s="14" t="s">
        <v>3</v>
      </c>
      <c r="R126" s="14" t="s">
        <v>3</v>
      </c>
    </row>
    <row r="127" spans="1:18" s="10" customFormat="1" x14ac:dyDescent="0.3">
      <c r="A127" s="33">
        <v>45417</v>
      </c>
      <c r="B127" s="204" t="s">
        <v>53</v>
      </c>
      <c r="C127" s="58" t="s">
        <v>58</v>
      </c>
      <c r="D127" s="58" t="s">
        <v>2</v>
      </c>
      <c r="E127" s="58" t="s">
        <v>2</v>
      </c>
      <c r="F127" s="58" t="s">
        <v>2</v>
      </c>
      <c r="G127" s="58" t="s">
        <v>2</v>
      </c>
      <c r="H127" s="58" t="s">
        <v>3</v>
      </c>
      <c r="I127" s="58" t="s">
        <v>3</v>
      </c>
      <c r="J127" s="58" t="s">
        <v>3</v>
      </c>
      <c r="K127" s="58" t="s">
        <v>3</v>
      </c>
      <c r="L127" s="58" t="s">
        <v>3</v>
      </c>
      <c r="M127" s="58" t="s">
        <v>3</v>
      </c>
      <c r="N127" s="58" t="s">
        <v>3</v>
      </c>
      <c r="O127" s="58" t="s">
        <v>3</v>
      </c>
      <c r="P127" s="14" t="s">
        <v>3</v>
      </c>
      <c r="Q127" s="14" t="s">
        <v>3</v>
      </c>
      <c r="R127" s="14" t="s">
        <v>3</v>
      </c>
    </row>
    <row r="128" spans="1:18" s="10" customFormat="1" x14ac:dyDescent="0.3">
      <c r="A128" s="33">
        <v>45418</v>
      </c>
      <c r="B128" s="204" t="s">
        <v>53</v>
      </c>
      <c r="C128" s="58" t="s">
        <v>58</v>
      </c>
      <c r="D128" s="58" t="s">
        <v>2</v>
      </c>
      <c r="E128" s="58" t="s">
        <v>2</v>
      </c>
      <c r="F128" s="58" t="s">
        <v>2</v>
      </c>
      <c r="G128" s="58" t="s">
        <v>2</v>
      </c>
      <c r="H128" s="58" t="s">
        <v>3</v>
      </c>
      <c r="I128" s="58" t="s">
        <v>3</v>
      </c>
      <c r="J128" s="58" t="s">
        <v>3</v>
      </c>
      <c r="K128" s="58" t="s">
        <v>3</v>
      </c>
      <c r="L128" s="58" t="s">
        <v>3</v>
      </c>
      <c r="M128" s="58" t="s">
        <v>3</v>
      </c>
      <c r="N128" s="58" t="s">
        <v>3</v>
      </c>
      <c r="O128" s="58" t="s">
        <v>3</v>
      </c>
      <c r="P128" s="14" t="s">
        <v>3</v>
      </c>
      <c r="Q128" s="14" t="s">
        <v>3</v>
      </c>
      <c r="R128" s="14" t="s">
        <v>3</v>
      </c>
    </row>
    <row r="129" spans="1:18" s="10" customFormat="1" x14ac:dyDescent="0.3">
      <c r="A129" s="33">
        <v>45419</v>
      </c>
      <c r="B129" s="204" t="s">
        <v>53</v>
      </c>
      <c r="C129" s="58" t="s">
        <v>58</v>
      </c>
      <c r="D129" s="58" t="s">
        <v>2</v>
      </c>
      <c r="E129" s="58" t="s">
        <v>2</v>
      </c>
      <c r="F129" s="58" t="s">
        <v>2</v>
      </c>
      <c r="G129" s="58" t="s">
        <v>2</v>
      </c>
      <c r="H129" s="58" t="s">
        <v>3</v>
      </c>
      <c r="I129" s="58" t="s">
        <v>3</v>
      </c>
      <c r="J129" s="58" t="s">
        <v>3</v>
      </c>
      <c r="K129" s="58" t="s">
        <v>3</v>
      </c>
      <c r="L129" s="58" t="s">
        <v>3</v>
      </c>
      <c r="M129" s="58" t="s">
        <v>3</v>
      </c>
      <c r="N129" s="58" t="s">
        <v>3</v>
      </c>
      <c r="O129" s="58" t="s">
        <v>3</v>
      </c>
      <c r="P129" s="14" t="s">
        <v>3</v>
      </c>
      <c r="Q129" s="14" t="s">
        <v>3</v>
      </c>
      <c r="R129" s="14" t="s">
        <v>3</v>
      </c>
    </row>
    <row r="130" spans="1:18" s="10" customFormat="1" x14ac:dyDescent="0.3">
      <c r="A130" s="33">
        <v>45420</v>
      </c>
      <c r="B130" s="204" t="s">
        <v>53</v>
      </c>
      <c r="C130" s="58" t="s">
        <v>58</v>
      </c>
      <c r="D130" s="58" t="s">
        <v>2</v>
      </c>
      <c r="E130" s="58" t="s">
        <v>2</v>
      </c>
      <c r="F130" s="58" t="s">
        <v>2</v>
      </c>
      <c r="G130" s="58" t="s">
        <v>2</v>
      </c>
      <c r="H130" s="58" t="s">
        <v>3</v>
      </c>
      <c r="I130" s="58" t="s">
        <v>3</v>
      </c>
      <c r="J130" s="58" t="s">
        <v>3</v>
      </c>
      <c r="K130" s="58" t="s">
        <v>3</v>
      </c>
      <c r="L130" s="58" t="s">
        <v>3</v>
      </c>
      <c r="M130" s="58" t="s">
        <v>3</v>
      </c>
      <c r="N130" s="58" t="s">
        <v>3</v>
      </c>
      <c r="O130" s="58" t="s">
        <v>3</v>
      </c>
      <c r="P130" s="14" t="s">
        <v>3</v>
      </c>
      <c r="Q130" s="14" t="s">
        <v>3</v>
      </c>
      <c r="R130" s="14" t="s">
        <v>3</v>
      </c>
    </row>
    <row r="131" spans="1:18" s="10" customFormat="1" x14ac:dyDescent="0.3">
      <c r="A131" s="33">
        <v>45421</v>
      </c>
      <c r="B131" s="204" t="s">
        <v>53</v>
      </c>
      <c r="C131" s="58" t="s">
        <v>58</v>
      </c>
      <c r="D131" s="58" t="s">
        <v>2</v>
      </c>
      <c r="E131" s="58" t="s">
        <v>2</v>
      </c>
      <c r="F131" s="58" t="s">
        <v>2</v>
      </c>
      <c r="G131" s="58" t="s">
        <v>2</v>
      </c>
      <c r="H131" s="58" t="s">
        <v>3</v>
      </c>
      <c r="I131" s="58" t="s">
        <v>3</v>
      </c>
      <c r="J131" s="58" t="s">
        <v>3</v>
      </c>
      <c r="K131" s="58" t="s">
        <v>3</v>
      </c>
      <c r="L131" s="58" t="s">
        <v>3</v>
      </c>
      <c r="M131" s="58" t="s">
        <v>3</v>
      </c>
      <c r="N131" s="58" t="s">
        <v>3</v>
      </c>
      <c r="O131" s="58" t="s">
        <v>3</v>
      </c>
      <c r="P131" s="60"/>
      <c r="Q131" s="14" t="s">
        <v>3</v>
      </c>
      <c r="R131" s="14" t="s">
        <v>3</v>
      </c>
    </row>
    <row r="132" spans="1:18" s="10" customFormat="1" x14ac:dyDescent="0.3">
      <c r="A132" s="33">
        <v>45422</v>
      </c>
      <c r="B132" s="204" t="s">
        <v>53</v>
      </c>
      <c r="C132" s="58" t="s">
        <v>58</v>
      </c>
      <c r="D132" s="58" t="s">
        <v>2</v>
      </c>
      <c r="E132" s="58" t="s">
        <v>2</v>
      </c>
      <c r="F132" s="58" t="s">
        <v>2</v>
      </c>
      <c r="G132" s="58" t="s">
        <v>2</v>
      </c>
      <c r="H132" s="58" t="s">
        <v>3</v>
      </c>
      <c r="I132" s="58" t="s">
        <v>3</v>
      </c>
      <c r="J132" s="58" t="s">
        <v>3</v>
      </c>
      <c r="K132" s="58" t="s">
        <v>3</v>
      </c>
      <c r="L132" s="58" t="s">
        <v>3</v>
      </c>
      <c r="M132" s="58" t="s">
        <v>3</v>
      </c>
      <c r="N132" s="58" t="s">
        <v>3</v>
      </c>
      <c r="O132" s="58" t="s">
        <v>3</v>
      </c>
      <c r="P132" s="60"/>
      <c r="Q132" s="14" t="s">
        <v>3</v>
      </c>
      <c r="R132" s="14" t="s">
        <v>3</v>
      </c>
    </row>
    <row r="133" spans="1:18" s="10" customFormat="1" x14ac:dyDescent="0.3">
      <c r="A133" s="33">
        <v>45423</v>
      </c>
      <c r="B133" s="204" t="s">
        <v>53</v>
      </c>
      <c r="C133" s="58" t="s">
        <v>58</v>
      </c>
      <c r="D133" s="58" t="s">
        <v>2</v>
      </c>
      <c r="E133" s="58" t="s">
        <v>2</v>
      </c>
      <c r="F133" s="58" t="s">
        <v>2</v>
      </c>
      <c r="G133" s="58" t="s">
        <v>2</v>
      </c>
      <c r="H133" s="58" t="s">
        <v>3</v>
      </c>
      <c r="I133" s="58" t="s">
        <v>3</v>
      </c>
      <c r="J133" s="58" t="s">
        <v>3</v>
      </c>
      <c r="K133" s="58" t="s">
        <v>3</v>
      </c>
      <c r="L133" s="58" t="s">
        <v>3</v>
      </c>
      <c r="M133" s="58" t="s">
        <v>3</v>
      </c>
      <c r="N133" s="58" t="s">
        <v>3</v>
      </c>
      <c r="O133" s="58" t="s">
        <v>3</v>
      </c>
      <c r="P133" s="60"/>
      <c r="Q133" s="14" t="s">
        <v>3</v>
      </c>
      <c r="R133" s="14" t="s">
        <v>3</v>
      </c>
    </row>
    <row r="134" spans="1:18" s="10" customFormat="1" x14ac:dyDescent="0.3">
      <c r="A134" s="33">
        <v>45424</v>
      </c>
      <c r="B134" s="204" t="s">
        <v>53</v>
      </c>
      <c r="C134" s="58" t="s">
        <v>58</v>
      </c>
      <c r="D134" s="58" t="s">
        <v>2</v>
      </c>
      <c r="E134" s="58" t="s">
        <v>2</v>
      </c>
      <c r="F134" s="58" t="s">
        <v>2</v>
      </c>
      <c r="G134" s="58" t="s">
        <v>2</v>
      </c>
      <c r="H134" s="58" t="s">
        <v>3</v>
      </c>
      <c r="I134" s="58" t="s">
        <v>3</v>
      </c>
      <c r="J134" s="58" t="s">
        <v>3</v>
      </c>
      <c r="K134" s="58" t="s">
        <v>3</v>
      </c>
      <c r="L134" s="58" t="s">
        <v>3</v>
      </c>
      <c r="M134" s="58" t="s">
        <v>3</v>
      </c>
      <c r="N134" s="58" t="s">
        <v>3</v>
      </c>
      <c r="O134" s="58" t="s">
        <v>3</v>
      </c>
      <c r="P134" s="60"/>
      <c r="Q134" s="14" t="s">
        <v>3</v>
      </c>
      <c r="R134" s="14" t="s">
        <v>3</v>
      </c>
    </row>
    <row r="135" spans="1:18" s="10" customFormat="1" x14ac:dyDescent="0.3">
      <c r="A135" s="33">
        <v>45425</v>
      </c>
      <c r="B135" s="204" t="s">
        <v>53</v>
      </c>
      <c r="C135" s="58" t="s">
        <v>58</v>
      </c>
      <c r="D135" s="58" t="s">
        <v>2</v>
      </c>
      <c r="E135" s="58" t="s">
        <v>2</v>
      </c>
      <c r="F135" s="58" t="s">
        <v>2</v>
      </c>
      <c r="G135" s="58" t="s">
        <v>2</v>
      </c>
      <c r="H135" s="58" t="s">
        <v>3</v>
      </c>
      <c r="I135" s="58" t="s">
        <v>3</v>
      </c>
      <c r="J135" s="58" t="s">
        <v>3</v>
      </c>
      <c r="K135" s="58" t="s">
        <v>3</v>
      </c>
      <c r="L135" s="58" t="s">
        <v>3</v>
      </c>
      <c r="M135" s="58" t="s">
        <v>3</v>
      </c>
      <c r="N135" s="58" t="s">
        <v>3</v>
      </c>
      <c r="O135" s="58" t="s">
        <v>3</v>
      </c>
      <c r="P135" s="60"/>
      <c r="Q135" s="14" t="s">
        <v>3</v>
      </c>
      <c r="R135" s="14" t="s">
        <v>3</v>
      </c>
    </row>
    <row r="136" spans="1:18" s="10" customFormat="1" x14ac:dyDescent="0.3">
      <c r="A136" s="33">
        <v>45426</v>
      </c>
      <c r="B136" s="204" t="s">
        <v>53</v>
      </c>
      <c r="C136" s="58" t="s">
        <v>58</v>
      </c>
      <c r="D136" s="58" t="s">
        <v>2</v>
      </c>
      <c r="E136" s="58" t="s">
        <v>2</v>
      </c>
      <c r="F136" s="58" t="s">
        <v>2</v>
      </c>
      <c r="G136" s="58" t="s">
        <v>2</v>
      </c>
      <c r="H136" s="58" t="s">
        <v>3</v>
      </c>
      <c r="I136" s="58" t="s">
        <v>3</v>
      </c>
      <c r="J136" s="58" t="s">
        <v>3</v>
      </c>
      <c r="K136" s="58" t="s">
        <v>3</v>
      </c>
      <c r="L136" s="58" t="s">
        <v>3</v>
      </c>
      <c r="M136" s="58" t="s">
        <v>3</v>
      </c>
      <c r="N136" s="58" t="s">
        <v>3</v>
      </c>
      <c r="O136" s="58" t="s">
        <v>3</v>
      </c>
      <c r="P136" s="60"/>
      <c r="Q136" s="14" t="s">
        <v>3</v>
      </c>
      <c r="R136" s="14" t="s">
        <v>3</v>
      </c>
    </row>
    <row r="137" spans="1:18" s="10" customFormat="1" x14ac:dyDescent="0.3">
      <c r="A137" s="33">
        <v>45427</v>
      </c>
      <c r="B137" s="204" t="s">
        <v>53</v>
      </c>
      <c r="C137" s="58" t="s">
        <v>58</v>
      </c>
      <c r="D137" s="58" t="s">
        <v>2</v>
      </c>
      <c r="E137" s="58" t="s">
        <v>2</v>
      </c>
      <c r="F137" s="58" t="s">
        <v>2</v>
      </c>
      <c r="G137" s="58" t="s">
        <v>2</v>
      </c>
      <c r="H137" s="58" t="s">
        <v>3</v>
      </c>
      <c r="I137" s="58" t="s">
        <v>3</v>
      </c>
      <c r="J137" s="58" t="s">
        <v>3</v>
      </c>
      <c r="K137" s="58" t="s">
        <v>3</v>
      </c>
      <c r="L137" s="58" t="s">
        <v>3</v>
      </c>
      <c r="M137" s="58" t="s">
        <v>3</v>
      </c>
      <c r="N137" s="58" t="s">
        <v>3</v>
      </c>
      <c r="O137" s="58" t="s">
        <v>3</v>
      </c>
      <c r="P137" s="60"/>
      <c r="Q137" s="14" t="s">
        <v>3</v>
      </c>
      <c r="R137" s="14" t="s">
        <v>3</v>
      </c>
    </row>
    <row r="138" spans="1:18" s="10" customFormat="1" x14ac:dyDescent="0.3">
      <c r="A138" s="33">
        <v>45428</v>
      </c>
      <c r="B138" s="193">
        <v>1</v>
      </c>
      <c r="C138" s="58" t="s">
        <v>58</v>
      </c>
      <c r="D138" s="58" t="s">
        <v>2</v>
      </c>
      <c r="E138" s="58" t="s">
        <v>2</v>
      </c>
      <c r="F138" s="58" t="s">
        <v>2</v>
      </c>
      <c r="G138" s="58" t="s">
        <v>2</v>
      </c>
      <c r="H138" s="58" t="s">
        <v>3</v>
      </c>
      <c r="I138" s="58" t="s">
        <v>3</v>
      </c>
      <c r="J138" s="58" t="s">
        <v>3</v>
      </c>
      <c r="K138" s="58" t="s">
        <v>3</v>
      </c>
      <c r="L138" s="58" t="s">
        <v>3</v>
      </c>
      <c r="M138" s="58" t="s">
        <v>3</v>
      </c>
      <c r="N138" s="58" t="s">
        <v>3</v>
      </c>
      <c r="O138" s="58" t="s">
        <v>3</v>
      </c>
      <c r="P138" s="192">
        <v>1</v>
      </c>
      <c r="Q138" s="14" t="s">
        <v>3</v>
      </c>
      <c r="R138" s="14" t="s">
        <v>3</v>
      </c>
    </row>
    <row r="139" spans="1:18" s="10" customFormat="1" x14ac:dyDescent="0.3">
      <c r="A139" s="33">
        <v>45429</v>
      </c>
      <c r="B139" s="193">
        <v>7</v>
      </c>
      <c r="C139" s="58" t="s">
        <v>58</v>
      </c>
      <c r="D139" s="58" t="s">
        <v>2</v>
      </c>
      <c r="E139" s="58" t="s">
        <v>2</v>
      </c>
      <c r="F139" s="58" t="s">
        <v>2</v>
      </c>
      <c r="G139" s="58" t="s">
        <v>2</v>
      </c>
      <c r="H139" s="58" t="s">
        <v>3</v>
      </c>
      <c r="I139" s="58" t="s">
        <v>3</v>
      </c>
      <c r="J139" s="58" t="s">
        <v>3</v>
      </c>
      <c r="K139" s="58" t="s">
        <v>3</v>
      </c>
      <c r="L139" s="58" t="s">
        <v>3</v>
      </c>
      <c r="M139" s="58" t="s">
        <v>3</v>
      </c>
      <c r="N139" s="58" t="s">
        <v>3</v>
      </c>
      <c r="O139" s="58" t="s">
        <v>3</v>
      </c>
      <c r="P139" s="192">
        <v>7</v>
      </c>
      <c r="Q139" s="14" t="s">
        <v>3</v>
      </c>
      <c r="R139" s="14" t="s">
        <v>3</v>
      </c>
    </row>
    <row r="140" spans="1:18" s="10" customFormat="1" x14ac:dyDescent="0.3">
      <c r="A140" s="33">
        <v>45430</v>
      </c>
      <c r="B140" s="193">
        <v>2</v>
      </c>
      <c r="C140" s="58" t="s">
        <v>58</v>
      </c>
      <c r="D140" s="58" t="s">
        <v>2</v>
      </c>
      <c r="E140" s="58" t="s">
        <v>2</v>
      </c>
      <c r="F140" s="58" t="s">
        <v>2</v>
      </c>
      <c r="G140" s="58" t="s">
        <v>2</v>
      </c>
      <c r="H140" s="58" t="s">
        <v>3</v>
      </c>
      <c r="I140" s="58" t="s">
        <v>3</v>
      </c>
      <c r="J140" s="58" t="s">
        <v>3</v>
      </c>
      <c r="K140" s="58" t="s">
        <v>3</v>
      </c>
      <c r="L140" s="58" t="s">
        <v>3</v>
      </c>
      <c r="M140" s="58" t="s">
        <v>3</v>
      </c>
      <c r="N140" s="58" t="s">
        <v>3</v>
      </c>
      <c r="O140" s="58" t="s">
        <v>3</v>
      </c>
      <c r="P140" s="192">
        <v>2</v>
      </c>
      <c r="Q140" s="14" t="s">
        <v>3</v>
      </c>
      <c r="R140" s="14" t="s">
        <v>3</v>
      </c>
    </row>
    <row r="141" spans="1:18" s="10" customFormat="1" x14ac:dyDescent="0.3">
      <c r="A141" s="33">
        <v>45431</v>
      </c>
      <c r="B141" s="193">
        <v>0</v>
      </c>
      <c r="C141" s="58" t="s">
        <v>58</v>
      </c>
      <c r="D141" s="58" t="s">
        <v>2</v>
      </c>
      <c r="E141" s="58" t="s">
        <v>2</v>
      </c>
      <c r="F141" s="58" t="s">
        <v>2</v>
      </c>
      <c r="G141" s="58" t="s">
        <v>2</v>
      </c>
      <c r="H141" s="58" t="s">
        <v>3</v>
      </c>
      <c r="I141" s="58" t="s">
        <v>3</v>
      </c>
      <c r="J141" s="58" t="s">
        <v>3</v>
      </c>
      <c r="K141" s="58" t="s">
        <v>3</v>
      </c>
      <c r="L141" s="58" t="s">
        <v>3</v>
      </c>
      <c r="M141" s="58" t="s">
        <v>3</v>
      </c>
      <c r="N141" s="58" t="s">
        <v>3</v>
      </c>
      <c r="O141" s="58" t="s">
        <v>3</v>
      </c>
      <c r="P141" s="192">
        <v>0</v>
      </c>
      <c r="Q141" s="14" t="s">
        <v>3</v>
      </c>
      <c r="R141" s="14" t="s">
        <v>3</v>
      </c>
    </row>
    <row r="142" spans="1:18" s="10" customFormat="1" x14ac:dyDescent="0.3">
      <c r="A142" s="33">
        <v>45432</v>
      </c>
      <c r="B142" s="193">
        <v>1</v>
      </c>
      <c r="C142" s="58" t="s">
        <v>58</v>
      </c>
      <c r="D142" s="58" t="s">
        <v>2</v>
      </c>
      <c r="E142" s="58" t="s">
        <v>2</v>
      </c>
      <c r="F142" s="58" t="s">
        <v>2</v>
      </c>
      <c r="G142" s="58" t="s">
        <v>2</v>
      </c>
      <c r="H142" s="58" t="s">
        <v>3</v>
      </c>
      <c r="I142" s="58" t="s">
        <v>3</v>
      </c>
      <c r="J142" s="58" t="s">
        <v>3</v>
      </c>
      <c r="K142" s="58" t="s">
        <v>3</v>
      </c>
      <c r="L142" s="58" t="s">
        <v>3</v>
      </c>
      <c r="M142" s="58" t="s">
        <v>3</v>
      </c>
      <c r="N142" s="58" t="s">
        <v>3</v>
      </c>
      <c r="O142" s="58" t="s">
        <v>3</v>
      </c>
      <c r="P142" s="192">
        <v>1</v>
      </c>
      <c r="Q142" s="14" t="s">
        <v>3</v>
      </c>
      <c r="R142" s="14" t="s">
        <v>3</v>
      </c>
    </row>
    <row r="143" spans="1:18" s="10" customFormat="1" x14ac:dyDescent="0.3">
      <c r="A143" s="33">
        <v>45433</v>
      </c>
      <c r="B143" s="193">
        <v>0</v>
      </c>
      <c r="C143" s="58" t="s">
        <v>58</v>
      </c>
      <c r="D143" s="58" t="s">
        <v>2</v>
      </c>
      <c r="E143" s="58" t="s">
        <v>2</v>
      </c>
      <c r="F143" s="58" t="s">
        <v>2</v>
      </c>
      <c r="G143" s="58" t="s">
        <v>2</v>
      </c>
      <c r="H143" s="58" t="s">
        <v>3</v>
      </c>
      <c r="I143" s="58" t="s">
        <v>3</v>
      </c>
      <c r="J143" s="58" t="s">
        <v>3</v>
      </c>
      <c r="K143" s="58" t="s">
        <v>3</v>
      </c>
      <c r="L143" s="58" t="s">
        <v>3</v>
      </c>
      <c r="M143" s="58" t="s">
        <v>3</v>
      </c>
      <c r="N143" s="58" t="s">
        <v>3</v>
      </c>
      <c r="O143" s="58" t="s">
        <v>3</v>
      </c>
      <c r="P143" s="192">
        <v>0</v>
      </c>
      <c r="Q143" s="14" t="s">
        <v>3</v>
      </c>
      <c r="R143" s="14" t="s">
        <v>3</v>
      </c>
    </row>
    <row r="144" spans="1:18" s="10" customFormat="1" x14ac:dyDescent="0.3">
      <c r="A144" s="33">
        <v>45434</v>
      </c>
      <c r="B144" s="193">
        <v>0</v>
      </c>
      <c r="C144" s="58" t="s">
        <v>58</v>
      </c>
      <c r="D144" s="58" t="s">
        <v>2</v>
      </c>
      <c r="E144" s="58" t="s">
        <v>2</v>
      </c>
      <c r="F144" s="58" t="s">
        <v>2</v>
      </c>
      <c r="G144" s="58" t="s">
        <v>2</v>
      </c>
      <c r="H144" s="58" t="s">
        <v>3</v>
      </c>
      <c r="I144" s="58" t="s">
        <v>3</v>
      </c>
      <c r="J144" s="58" t="s">
        <v>3</v>
      </c>
      <c r="K144" s="58" t="s">
        <v>3</v>
      </c>
      <c r="L144" s="58" t="s">
        <v>3</v>
      </c>
      <c r="M144" s="58" t="s">
        <v>3</v>
      </c>
      <c r="N144" s="58" t="s">
        <v>3</v>
      </c>
      <c r="O144" s="58" t="s">
        <v>3</v>
      </c>
      <c r="P144" s="192">
        <v>0</v>
      </c>
      <c r="Q144" s="14" t="s">
        <v>3</v>
      </c>
      <c r="R144" s="14" t="s">
        <v>3</v>
      </c>
    </row>
    <row r="145" spans="1:18" s="10" customFormat="1" x14ac:dyDescent="0.3">
      <c r="A145" s="33">
        <v>45435</v>
      </c>
      <c r="B145" s="193">
        <v>2</v>
      </c>
      <c r="C145" s="58" t="s">
        <v>58</v>
      </c>
      <c r="D145" s="58" t="s">
        <v>2</v>
      </c>
      <c r="E145" s="58" t="s">
        <v>2</v>
      </c>
      <c r="F145" s="58" t="s">
        <v>2</v>
      </c>
      <c r="G145" s="58" t="s">
        <v>2</v>
      </c>
      <c r="H145" s="58" t="s">
        <v>3</v>
      </c>
      <c r="I145" s="58" t="s">
        <v>3</v>
      </c>
      <c r="J145" s="58" t="s">
        <v>3</v>
      </c>
      <c r="K145" s="58" t="s">
        <v>3</v>
      </c>
      <c r="L145" s="58" t="s">
        <v>3</v>
      </c>
      <c r="M145" s="58" t="s">
        <v>3</v>
      </c>
      <c r="N145" s="58" t="s">
        <v>3</v>
      </c>
      <c r="O145" s="58" t="s">
        <v>3</v>
      </c>
      <c r="P145" s="192">
        <v>2</v>
      </c>
      <c r="Q145" s="14" t="s">
        <v>3</v>
      </c>
      <c r="R145" s="14" t="s">
        <v>3</v>
      </c>
    </row>
    <row r="146" spans="1:18" s="10" customFormat="1" x14ac:dyDescent="0.3">
      <c r="A146" s="33">
        <v>45436</v>
      </c>
      <c r="B146" s="193">
        <v>0</v>
      </c>
      <c r="C146" s="58" t="s">
        <v>58</v>
      </c>
      <c r="D146" s="58" t="s">
        <v>2</v>
      </c>
      <c r="E146" s="58" t="s">
        <v>2</v>
      </c>
      <c r="F146" s="58" t="s">
        <v>2</v>
      </c>
      <c r="G146" s="58" t="s">
        <v>2</v>
      </c>
      <c r="H146" s="58" t="s">
        <v>3</v>
      </c>
      <c r="I146" s="58" t="s">
        <v>3</v>
      </c>
      <c r="J146" s="58" t="s">
        <v>3</v>
      </c>
      <c r="K146" s="58" t="s">
        <v>3</v>
      </c>
      <c r="L146" s="58" t="s">
        <v>3</v>
      </c>
      <c r="M146" s="58" t="s">
        <v>3</v>
      </c>
      <c r="N146" s="58" t="s">
        <v>3</v>
      </c>
      <c r="O146" s="58" t="s">
        <v>3</v>
      </c>
      <c r="P146" s="192">
        <v>0</v>
      </c>
      <c r="Q146" s="14" t="s">
        <v>3</v>
      </c>
      <c r="R146" s="14" t="s">
        <v>3</v>
      </c>
    </row>
    <row r="147" spans="1:18" s="10" customFormat="1" x14ac:dyDescent="0.3">
      <c r="A147" s="33">
        <v>45437</v>
      </c>
      <c r="B147" s="193">
        <v>0</v>
      </c>
      <c r="C147" s="58" t="s">
        <v>58</v>
      </c>
      <c r="D147" s="58" t="s">
        <v>2</v>
      </c>
      <c r="E147" s="58" t="s">
        <v>2</v>
      </c>
      <c r="F147" s="58" t="s">
        <v>2</v>
      </c>
      <c r="G147" s="58" t="s">
        <v>2</v>
      </c>
      <c r="H147" s="58" t="s">
        <v>3</v>
      </c>
      <c r="I147" s="58" t="s">
        <v>3</v>
      </c>
      <c r="J147" s="58" t="s">
        <v>3</v>
      </c>
      <c r="K147" s="58" t="s">
        <v>3</v>
      </c>
      <c r="L147" s="58" t="s">
        <v>3</v>
      </c>
      <c r="M147" s="58" t="s">
        <v>3</v>
      </c>
      <c r="N147" s="58" t="s">
        <v>3</v>
      </c>
      <c r="O147" s="58" t="s">
        <v>3</v>
      </c>
      <c r="P147" s="192">
        <v>0</v>
      </c>
      <c r="Q147" s="14" t="s">
        <v>3</v>
      </c>
      <c r="R147" s="14" t="s">
        <v>3</v>
      </c>
    </row>
    <row r="148" spans="1:18" s="10" customFormat="1" x14ac:dyDescent="0.3">
      <c r="A148" s="33">
        <v>45438</v>
      </c>
      <c r="B148" s="193">
        <v>1</v>
      </c>
      <c r="C148" s="58" t="s">
        <v>58</v>
      </c>
      <c r="D148" s="58" t="s">
        <v>2</v>
      </c>
      <c r="E148" s="58" t="s">
        <v>2</v>
      </c>
      <c r="F148" s="58" t="s">
        <v>2</v>
      </c>
      <c r="G148" s="58" t="s">
        <v>2</v>
      </c>
      <c r="H148" s="58" t="s">
        <v>3</v>
      </c>
      <c r="I148" s="58" t="s">
        <v>3</v>
      </c>
      <c r="J148" s="58" t="s">
        <v>3</v>
      </c>
      <c r="K148" s="58" t="s">
        <v>3</v>
      </c>
      <c r="L148" s="58" t="s">
        <v>3</v>
      </c>
      <c r="M148" s="58" t="s">
        <v>3</v>
      </c>
      <c r="N148" s="58" t="s">
        <v>3</v>
      </c>
      <c r="O148" s="58" t="s">
        <v>3</v>
      </c>
      <c r="P148" s="192">
        <v>1</v>
      </c>
      <c r="Q148" s="14" t="s">
        <v>3</v>
      </c>
      <c r="R148" s="14" t="s">
        <v>3</v>
      </c>
    </row>
    <row r="149" spans="1:18" s="10" customFormat="1" x14ac:dyDescent="0.3">
      <c r="A149" s="33">
        <v>45439</v>
      </c>
      <c r="B149" s="193">
        <v>4</v>
      </c>
      <c r="C149" s="58" t="s">
        <v>58</v>
      </c>
      <c r="D149" s="58" t="s">
        <v>2</v>
      </c>
      <c r="E149" s="58" t="s">
        <v>2</v>
      </c>
      <c r="F149" s="58" t="s">
        <v>2</v>
      </c>
      <c r="G149" s="58" t="s">
        <v>2</v>
      </c>
      <c r="H149" s="58" t="s">
        <v>3</v>
      </c>
      <c r="I149" s="58" t="s">
        <v>3</v>
      </c>
      <c r="J149" s="58" t="s">
        <v>3</v>
      </c>
      <c r="K149" s="58" t="s">
        <v>3</v>
      </c>
      <c r="L149" s="58" t="s">
        <v>3</v>
      </c>
      <c r="M149" s="58" t="s">
        <v>3</v>
      </c>
      <c r="N149" s="58" t="s">
        <v>3</v>
      </c>
      <c r="O149" s="58" t="s">
        <v>3</v>
      </c>
      <c r="P149" s="192">
        <v>4</v>
      </c>
      <c r="Q149" s="14" t="s">
        <v>3</v>
      </c>
      <c r="R149" s="14" t="s">
        <v>3</v>
      </c>
    </row>
    <row r="150" spans="1:18" s="10" customFormat="1" x14ac:dyDescent="0.3">
      <c r="A150" s="33">
        <v>45440</v>
      </c>
      <c r="B150" s="193">
        <v>6</v>
      </c>
      <c r="C150" s="58" t="s">
        <v>58</v>
      </c>
      <c r="D150" s="58" t="s">
        <v>2</v>
      </c>
      <c r="E150" s="58" t="s">
        <v>2</v>
      </c>
      <c r="F150" s="58" t="s">
        <v>2</v>
      </c>
      <c r="G150" s="58" t="s">
        <v>2</v>
      </c>
      <c r="H150" s="58" t="s">
        <v>3</v>
      </c>
      <c r="I150" s="58" t="s">
        <v>3</v>
      </c>
      <c r="J150" s="58" t="s">
        <v>3</v>
      </c>
      <c r="K150" s="58" t="s">
        <v>3</v>
      </c>
      <c r="L150" s="58" t="s">
        <v>3</v>
      </c>
      <c r="M150" s="58" t="s">
        <v>3</v>
      </c>
      <c r="N150" s="58" t="s">
        <v>3</v>
      </c>
      <c r="O150" s="58" t="s">
        <v>3</v>
      </c>
      <c r="P150" s="192">
        <v>6</v>
      </c>
      <c r="Q150" s="14" t="s">
        <v>3</v>
      </c>
      <c r="R150" s="14" t="s">
        <v>3</v>
      </c>
    </row>
    <row r="151" spans="1:18" s="10" customFormat="1" x14ac:dyDescent="0.3">
      <c r="A151" s="33">
        <v>45441</v>
      </c>
      <c r="B151" s="193">
        <v>2</v>
      </c>
      <c r="C151" s="58" t="s">
        <v>58</v>
      </c>
      <c r="D151" s="58" t="s">
        <v>2</v>
      </c>
      <c r="E151" s="58" t="s">
        <v>2</v>
      </c>
      <c r="F151" s="58" t="s">
        <v>2</v>
      </c>
      <c r="G151" s="58" t="s">
        <v>2</v>
      </c>
      <c r="H151" s="58" t="s">
        <v>3</v>
      </c>
      <c r="I151" s="58" t="s">
        <v>3</v>
      </c>
      <c r="J151" s="58" t="s">
        <v>3</v>
      </c>
      <c r="K151" s="58" t="s">
        <v>3</v>
      </c>
      <c r="L151" s="58" t="s">
        <v>3</v>
      </c>
      <c r="M151" s="58" t="s">
        <v>3</v>
      </c>
      <c r="N151" s="58" t="s">
        <v>3</v>
      </c>
      <c r="O151" s="58" t="s">
        <v>3</v>
      </c>
      <c r="P151" s="192">
        <v>2</v>
      </c>
      <c r="Q151" s="14" t="s">
        <v>3</v>
      </c>
      <c r="R151" s="14" t="s">
        <v>3</v>
      </c>
    </row>
    <row r="152" spans="1:18" s="10" customFormat="1" x14ac:dyDescent="0.3">
      <c r="A152" s="33">
        <v>45442</v>
      </c>
      <c r="B152" s="193">
        <v>1</v>
      </c>
      <c r="C152" s="58" t="s">
        <v>58</v>
      </c>
      <c r="D152" s="58" t="s">
        <v>2</v>
      </c>
      <c r="E152" s="58" t="s">
        <v>2</v>
      </c>
      <c r="F152" s="58" t="s">
        <v>2</v>
      </c>
      <c r="G152" s="58" t="s">
        <v>2</v>
      </c>
      <c r="H152" s="58" t="s">
        <v>3</v>
      </c>
      <c r="I152" s="58" t="s">
        <v>3</v>
      </c>
      <c r="J152" s="58" t="s">
        <v>3</v>
      </c>
      <c r="K152" s="58" t="s">
        <v>3</v>
      </c>
      <c r="L152" s="58" t="s">
        <v>3</v>
      </c>
      <c r="M152" s="58" t="s">
        <v>3</v>
      </c>
      <c r="N152" s="58" t="s">
        <v>3</v>
      </c>
      <c r="O152" s="58" t="s">
        <v>3</v>
      </c>
      <c r="P152" s="192">
        <v>1</v>
      </c>
      <c r="Q152" s="14" t="s">
        <v>3</v>
      </c>
      <c r="R152" s="14" t="s">
        <v>3</v>
      </c>
    </row>
    <row r="153" spans="1:18" s="10" customFormat="1" x14ac:dyDescent="0.3">
      <c r="A153" s="33">
        <v>45443</v>
      </c>
      <c r="B153" s="193">
        <v>4</v>
      </c>
      <c r="C153" s="58" t="s">
        <v>58</v>
      </c>
      <c r="D153" s="9" t="s">
        <v>2</v>
      </c>
      <c r="E153" s="9" t="s">
        <v>2</v>
      </c>
      <c r="F153" s="9" t="s">
        <v>2</v>
      </c>
      <c r="G153" s="58" t="s">
        <v>2</v>
      </c>
      <c r="H153" s="58" t="s">
        <v>3</v>
      </c>
      <c r="I153" s="58" t="s">
        <v>3</v>
      </c>
      <c r="J153" s="58" t="s">
        <v>3</v>
      </c>
      <c r="K153" s="58" t="s">
        <v>3</v>
      </c>
      <c r="L153" s="58" t="s">
        <v>3</v>
      </c>
      <c r="M153" s="58" t="s">
        <v>3</v>
      </c>
      <c r="N153" s="58" t="s">
        <v>3</v>
      </c>
      <c r="O153" s="58" t="s">
        <v>3</v>
      </c>
      <c r="P153" s="192">
        <v>4</v>
      </c>
      <c r="Q153" s="14" t="s">
        <v>3</v>
      </c>
      <c r="R153" s="14" t="s">
        <v>3</v>
      </c>
    </row>
    <row r="154" spans="1:18" s="10" customFormat="1" x14ac:dyDescent="0.3">
      <c r="A154" s="33">
        <v>45444</v>
      </c>
      <c r="B154" s="193">
        <v>16</v>
      </c>
      <c r="C154" s="58" t="s">
        <v>58</v>
      </c>
      <c r="D154" s="9" t="s">
        <v>2</v>
      </c>
      <c r="E154" s="9" t="s">
        <v>2</v>
      </c>
      <c r="F154" s="9" t="s">
        <v>2</v>
      </c>
      <c r="G154" s="58" t="s">
        <v>2</v>
      </c>
      <c r="H154" s="58" t="s">
        <v>3</v>
      </c>
      <c r="I154" s="58" t="s">
        <v>3</v>
      </c>
      <c r="J154" s="58" t="s">
        <v>3</v>
      </c>
      <c r="K154" s="58" t="s">
        <v>3</v>
      </c>
      <c r="L154" s="58" t="s">
        <v>3</v>
      </c>
      <c r="M154" s="58" t="s">
        <v>3</v>
      </c>
      <c r="N154" s="58" t="s">
        <v>3</v>
      </c>
      <c r="O154" s="58" t="s">
        <v>3</v>
      </c>
      <c r="P154" s="192">
        <v>16</v>
      </c>
      <c r="Q154" s="14" t="s">
        <v>3</v>
      </c>
      <c r="R154" s="14" t="s">
        <v>3</v>
      </c>
    </row>
    <row r="155" spans="1:18" s="10" customFormat="1" x14ac:dyDescent="0.3">
      <c r="A155" s="33">
        <v>45445</v>
      </c>
      <c r="B155" s="194" t="s">
        <v>53</v>
      </c>
      <c r="C155" s="58" t="s">
        <v>58</v>
      </c>
      <c r="D155" s="9" t="s">
        <v>2</v>
      </c>
      <c r="E155" s="9" t="s">
        <v>2</v>
      </c>
      <c r="F155" s="9" t="s">
        <v>2</v>
      </c>
      <c r="G155" s="58" t="s">
        <v>2</v>
      </c>
      <c r="H155" s="58" t="s">
        <v>3</v>
      </c>
      <c r="I155" s="58" t="s">
        <v>3</v>
      </c>
      <c r="J155" s="58" t="s">
        <v>3</v>
      </c>
      <c r="K155" s="58" t="s">
        <v>3</v>
      </c>
      <c r="L155" s="58" t="s">
        <v>3</v>
      </c>
      <c r="M155" s="58" t="s">
        <v>3</v>
      </c>
      <c r="N155" s="58" t="s">
        <v>3</v>
      </c>
      <c r="O155" s="58" t="s">
        <v>3</v>
      </c>
      <c r="P155" s="60"/>
      <c r="Q155" s="14" t="s">
        <v>3</v>
      </c>
      <c r="R155" s="14" t="s">
        <v>3</v>
      </c>
    </row>
    <row r="156" spans="1:18" s="10" customFormat="1" x14ac:dyDescent="0.3">
      <c r="A156" s="33">
        <v>45446</v>
      </c>
      <c r="B156" s="195">
        <v>0</v>
      </c>
      <c r="C156" s="58" t="s">
        <v>58</v>
      </c>
      <c r="D156" s="195" t="s">
        <v>123</v>
      </c>
      <c r="E156" s="195" t="s">
        <v>123</v>
      </c>
      <c r="F156" s="9" t="s">
        <v>2</v>
      </c>
      <c r="G156" s="58" t="s">
        <v>2</v>
      </c>
      <c r="H156" s="58">
        <v>0</v>
      </c>
      <c r="I156" s="58" t="s">
        <v>3</v>
      </c>
      <c r="J156" s="58" t="s">
        <v>3</v>
      </c>
      <c r="K156" s="58" t="s">
        <v>3</v>
      </c>
      <c r="L156" s="58" t="s">
        <v>3</v>
      </c>
      <c r="M156" s="58" t="s">
        <v>3</v>
      </c>
      <c r="N156" s="58" t="s">
        <v>3</v>
      </c>
      <c r="O156" s="58">
        <v>0</v>
      </c>
      <c r="P156" s="60"/>
      <c r="Q156" s="14" t="s">
        <v>3</v>
      </c>
      <c r="R156" s="14" t="s">
        <v>3</v>
      </c>
    </row>
    <row r="157" spans="1:18" s="10" customFormat="1" x14ac:dyDescent="0.3">
      <c r="A157" s="33">
        <v>45447</v>
      </c>
      <c r="B157" s="195">
        <v>6</v>
      </c>
      <c r="C157" s="58" t="s">
        <v>58</v>
      </c>
      <c r="D157" s="195" t="s">
        <v>123</v>
      </c>
      <c r="E157" s="9">
        <v>2</v>
      </c>
      <c r="F157" s="9" t="s">
        <v>2</v>
      </c>
      <c r="G157" s="58" t="s">
        <v>2</v>
      </c>
      <c r="H157" s="58">
        <v>0</v>
      </c>
      <c r="I157" s="58" t="s">
        <v>3</v>
      </c>
      <c r="J157" s="58" t="s">
        <v>3</v>
      </c>
      <c r="K157" s="58" t="s">
        <v>3</v>
      </c>
      <c r="L157" s="58" t="s">
        <v>3</v>
      </c>
      <c r="M157" s="58" t="s">
        <v>3</v>
      </c>
      <c r="N157" s="58" t="s">
        <v>3</v>
      </c>
      <c r="O157" s="58">
        <v>0</v>
      </c>
      <c r="P157" s="60"/>
      <c r="Q157" s="14" t="s">
        <v>3</v>
      </c>
      <c r="R157" s="14" t="s">
        <v>3</v>
      </c>
    </row>
    <row r="158" spans="1:18" s="10" customFormat="1" x14ac:dyDescent="0.3">
      <c r="A158" s="33">
        <v>45448</v>
      </c>
      <c r="B158" s="195">
        <v>2</v>
      </c>
      <c r="C158" s="58" t="s">
        <v>58</v>
      </c>
      <c r="D158" s="195" t="s">
        <v>123</v>
      </c>
      <c r="E158" s="9">
        <v>1</v>
      </c>
      <c r="F158" s="9" t="s">
        <v>2</v>
      </c>
      <c r="G158" s="58" t="s">
        <v>2</v>
      </c>
      <c r="H158" s="58">
        <v>0</v>
      </c>
      <c r="I158" s="58" t="s">
        <v>3</v>
      </c>
      <c r="J158" s="58" t="s">
        <v>3</v>
      </c>
      <c r="K158" s="58" t="s">
        <v>3</v>
      </c>
      <c r="L158" s="58" t="s">
        <v>3</v>
      </c>
      <c r="M158" s="58" t="s">
        <v>3</v>
      </c>
      <c r="N158" s="58" t="s">
        <v>3</v>
      </c>
      <c r="O158" s="58">
        <v>0</v>
      </c>
      <c r="P158" s="60"/>
      <c r="Q158" s="14" t="s">
        <v>3</v>
      </c>
      <c r="R158" s="14" t="s">
        <v>3</v>
      </c>
    </row>
    <row r="159" spans="1:18" s="10" customFormat="1" x14ac:dyDescent="0.3">
      <c r="A159" s="33">
        <v>45449</v>
      </c>
      <c r="B159" s="195">
        <v>4</v>
      </c>
      <c r="C159" s="58" t="s">
        <v>58</v>
      </c>
      <c r="D159" s="195">
        <v>49</v>
      </c>
      <c r="E159" s="9">
        <v>5</v>
      </c>
      <c r="F159" s="9" t="s">
        <v>2</v>
      </c>
      <c r="G159" s="58" t="s">
        <v>123</v>
      </c>
      <c r="H159" s="58">
        <v>0</v>
      </c>
      <c r="I159" s="58"/>
      <c r="J159" s="58"/>
      <c r="K159" s="58"/>
      <c r="L159" s="58"/>
      <c r="M159" s="58"/>
      <c r="N159" s="58"/>
      <c r="O159" s="58">
        <v>0</v>
      </c>
      <c r="P159" s="60"/>
      <c r="Q159" s="9"/>
      <c r="R159" s="83">
        <f>'Daily BON Collection &amp; Fate'!I159/'Daily BON Counts'!N159</f>
        <v>0</v>
      </c>
    </row>
    <row r="160" spans="1:18" s="10" customFormat="1" x14ac:dyDescent="0.3">
      <c r="A160" s="33">
        <v>45450</v>
      </c>
      <c r="B160" s="195">
        <v>60</v>
      </c>
      <c r="C160" s="58" t="s">
        <v>58</v>
      </c>
      <c r="D160" s="195">
        <v>51</v>
      </c>
      <c r="E160" s="9">
        <v>2</v>
      </c>
      <c r="F160" s="9" t="s">
        <v>2</v>
      </c>
      <c r="G160" s="58" t="s">
        <v>123</v>
      </c>
      <c r="H160" s="58">
        <v>0</v>
      </c>
      <c r="I160" s="58"/>
      <c r="J160" s="58"/>
      <c r="K160" s="58"/>
      <c r="L160" s="58"/>
      <c r="M160" s="58"/>
      <c r="N160" s="58"/>
      <c r="O160" s="58">
        <v>0</v>
      </c>
      <c r="P160" s="60"/>
      <c r="Q160" s="8"/>
      <c r="R160" s="83">
        <f>'Daily BON Collection &amp; Fate'!I160/'Daily BON Counts'!N160</f>
        <v>0</v>
      </c>
    </row>
    <row r="161" spans="1:18" s="10" customFormat="1" x14ac:dyDescent="0.3">
      <c r="A161" s="33">
        <v>45451</v>
      </c>
      <c r="B161" s="195" t="s">
        <v>123</v>
      </c>
      <c r="C161" s="58" t="s">
        <v>58</v>
      </c>
      <c r="D161" s="195" t="s">
        <v>123</v>
      </c>
      <c r="E161" s="195" t="s">
        <v>123</v>
      </c>
      <c r="F161" s="9" t="s">
        <v>2</v>
      </c>
      <c r="G161" s="58" t="s">
        <v>123</v>
      </c>
      <c r="H161" s="58" t="s">
        <v>123</v>
      </c>
      <c r="I161" s="58"/>
      <c r="J161" s="58"/>
      <c r="K161" s="58"/>
      <c r="L161" s="58"/>
      <c r="M161" s="58"/>
      <c r="N161" s="58"/>
      <c r="O161" s="58" t="s">
        <v>123</v>
      </c>
      <c r="P161" s="60"/>
      <c r="Q161" s="8"/>
      <c r="R161" s="83">
        <f>'Daily BON Collection &amp; Fate'!I161/'Daily BON Counts'!N161</f>
        <v>0</v>
      </c>
    </row>
    <row r="162" spans="1:18" s="10" customFormat="1" x14ac:dyDescent="0.3">
      <c r="A162" s="33">
        <v>45452</v>
      </c>
      <c r="B162" s="195" t="s">
        <v>123</v>
      </c>
      <c r="C162" s="58" t="s">
        <v>58</v>
      </c>
      <c r="D162" s="195" t="s">
        <v>123</v>
      </c>
      <c r="E162" s="195" t="s">
        <v>123</v>
      </c>
      <c r="F162" s="9" t="s">
        <v>2</v>
      </c>
      <c r="G162" s="58" t="s">
        <v>123</v>
      </c>
      <c r="H162" s="58" t="s">
        <v>123</v>
      </c>
      <c r="I162" s="58"/>
      <c r="J162" s="58"/>
      <c r="K162" s="58"/>
      <c r="L162" s="58"/>
      <c r="M162" s="58"/>
      <c r="N162" s="58"/>
      <c r="O162" s="58" t="s">
        <v>123</v>
      </c>
      <c r="P162" s="60"/>
      <c r="Q162" s="8"/>
      <c r="R162" s="83">
        <f>'Daily BON Collection &amp; Fate'!I162/'Daily BON Counts'!N162</f>
        <v>0</v>
      </c>
    </row>
    <row r="163" spans="1:18" s="10" customFormat="1" x14ac:dyDescent="0.3">
      <c r="A163" s="33">
        <v>45453</v>
      </c>
      <c r="B163" s="195">
        <v>4</v>
      </c>
      <c r="C163" s="9" t="s">
        <v>58</v>
      </c>
      <c r="D163" s="195">
        <v>113</v>
      </c>
      <c r="E163" s="195" t="s">
        <v>123</v>
      </c>
      <c r="F163" s="9" t="s">
        <v>2</v>
      </c>
      <c r="G163" s="9" t="s">
        <v>123</v>
      </c>
      <c r="H163" s="58">
        <v>0</v>
      </c>
      <c r="I163" s="58"/>
      <c r="J163" s="58"/>
      <c r="K163" s="58"/>
      <c r="L163" s="58"/>
      <c r="M163" s="58"/>
      <c r="N163" s="58"/>
      <c r="O163" s="58">
        <v>0</v>
      </c>
      <c r="P163" s="60"/>
      <c r="Q163" s="8"/>
      <c r="R163" s="83">
        <f>'Daily BON Collection &amp; Fate'!I163/'Daily BON Counts'!N163</f>
        <v>0</v>
      </c>
    </row>
    <row r="164" spans="1:18" s="10" customFormat="1" x14ac:dyDescent="0.3">
      <c r="A164" s="33">
        <v>45454</v>
      </c>
      <c r="B164" s="195">
        <v>41</v>
      </c>
      <c r="C164" s="9" t="s">
        <v>58</v>
      </c>
      <c r="D164" s="195">
        <v>52</v>
      </c>
      <c r="E164" s="9">
        <v>8</v>
      </c>
      <c r="F164" s="9" t="s">
        <v>2</v>
      </c>
      <c r="G164" s="9" t="s">
        <v>123</v>
      </c>
      <c r="H164" s="58">
        <v>0</v>
      </c>
      <c r="I164" s="58"/>
      <c r="J164" s="58"/>
      <c r="K164" s="58"/>
      <c r="L164" s="58"/>
      <c r="M164" s="58"/>
      <c r="N164" s="58"/>
      <c r="O164" s="58">
        <v>0</v>
      </c>
      <c r="P164" s="60"/>
      <c r="Q164" s="8"/>
      <c r="R164" s="83">
        <f>'Daily BON Collection &amp; Fate'!I164/'Daily BON Counts'!N164</f>
        <v>0</v>
      </c>
    </row>
    <row r="165" spans="1:18" s="10" customFormat="1" x14ac:dyDescent="0.3">
      <c r="A165" s="33">
        <v>45455</v>
      </c>
      <c r="B165" s="195">
        <v>19</v>
      </c>
      <c r="C165" s="9" t="s">
        <v>58</v>
      </c>
      <c r="D165" s="195">
        <v>57</v>
      </c>
      <c r="E165" s="9">
        <v>4</v>
      </c>
      <c r="F165" s="9" t="s">
        <v>2</v>
      </c>
      <c r="G165" s="9" t="s">
        <v>123</v>
      </c>
      <c r="H165" s="58">
        <v>1</v>
      </c>
      <c r="I165" s="58"/>
      <c r="J165" s="58"/>
      <c r="K165" s="58"/>
      <c r="L165" s="58"/>
      <c r="M165" s="58"/>
      <c r="N165" s="58"/>
      <c r="O165" s="58">
        <v>0</v>
      </c>
      <c r="P165" s="60"/>
      <c r="Q165" s="8"/>
      <c r="R165" s="83">
        <f>'Daily BON Collection &amp; Fate'!I165/'Daily BON Counts'!N165</f>
        <v>0</v>
      </c>
    </row>
    <row r="166" spans="1:18" s="10" customFormat="1" x14ac:dyDescent="0.3">
      <c r="A166" s="33">
        <v>45456</v>
      </c>
      <c r="B166" s="195">
        <v>26</v>
      </c>
      <c r="C166" s="9" t="s">
        <v>58</v>
      </c>
      <c r="D166" s="195">
        <v>51</v>
      </c>
      <c r="E166" s="9">
        <v>2</v>
      </c>
      <c r="F166" s="9" t="s">
        <v>2</v>
      </c>
      <c r="G166" s="9" t="s">
        <v>123</v>
      </c>
      <c r="H166" s="58">
        <v>0</v>
      </c>
      <c r="I166" s="58"/>
      <c r="J166" s="58"/>
      <c r="K166" s="58"/>
      <c r="L166" s="58"/>
      <c r="M166" s="58"/>
      <c r="N166" s="58"/>
      <c r="O166" s="58">
        <v>0</v>
      </c>
      <c r="P166" s="60"/>
      <c r="Q166" s="8"/>
      <c r="R166" s="83">
        <f>'Daily BON Collection &amp; Fate'!I166/'Daily BON Counts'!N166</f>
        <v>0</v>
      </c>
    </row>
    <row r="167" spans="1:18" s="10" customFormat="1" x14ac:dyDescent="0.3">
      <c r="A167" s="33">
        <v>45457</v>
      </c>
      <c r="B167" s="195">
        <v>16</v>
      </c>
      <c r="C167" s="9" t="s">
        <v>58</v>
      </c>
      <c r="D167" s="195">
        <v>49</v>
      </c>
      <c r="E167" s="9">
        <v>2</v>
      </c>
      <c r="F167" s="9" t="s">
        <v>2</v>
      </c>
      <c r="G167" s="9" t="s">
        <v>123</v>
      </c>
      <c r="H167" s="58">
        <v>0</v>
      </c>
      <c r="I167" s="58"/>
      <c r="J167" s="58"/>
      <c r="K167" s="58"/>
      <c r="L167" s="58"/>
      <c r="M167" s="58"/>
      <c r="N167" s="58"/>
      <c r="O167" s="58">
        <v>0</v>
      </c>
      <c r="P167" s="60"/>
      <c r="Q167" s="8"/>
      <c r="R167" s="83">
        <f>'Daily BON Collection &amp; Fate'!I167/'Daily BON Counts'!N167</f>
        <v>0</v>
      </c>
    </row>
    <row r="168" spans="1:18" s="10" customFormat="1" x14ac:dyDescent="0.3">
      <c r="A168" s="33">
        <v>45458</v>
      </c>
      <c r="B168" s="209" t="s">
        <v>123</v>
      </c>
      <c r="C168" s="9" t="s">
        <v>58</v>
      </c>
      <c r="D168" s="9" t="s">
        <v>123</v>
      </c>
      <c r="E168" s="9" t="s">
        <v>123</v>
      </c>
      <c r="F168" s="9" t="s">
        <v>2</v>
      </c>
      <c r="G168" s="9" t="s">
        <v>123</v>
      </c>
      <c r="H168" s="58" t="s">
        <v>123</v>
      </c>
      <c r="I168" s="58"/>
      <c r="J168" s="58"/>
      <c r="K168" s="58"/>
      <c r="L168" s="58"/>
      <c r="M168" s="58"/>
      <c r="N168" s="58"/>
      <c r="O168" s="58" t="s">
        <v>123</v>
      </c>
      <c r="P168" s="60"/>
      <c r="Q168" s="8"/>
      <c r="R168" s="83">
        <f>'Daily BON Collection &amp; Fate'!I168/'Daily BON Counts'!N168</f>
        <v>0</v>
      </c>
    </row>
    <row r="169" spans="1:18" s="10" customFormat="1" x14ac:dyDescent="0.3">
      <c r="A169" s="33">
        <v>45459</v>
      </c>
      <c r="B169" s="209" t="s">
        <v>123</v>
      </c>
      <c r="C169" s="9" t="s">
        <v>58</v>
      </c>
      <c r="D169" s="9" t="s">
        <v>123</v>
      </c>
      <c r="E169" s="9" t="s">
        <v>123</v>
      </c>
      <c r="F169" s="9" t="s">
        <v>2</v>
      </c>
      <c r="G169" s="9" t="s">
        <v>123</v>
      </c>
      <c r="H169" s="58" t="s">
        <v>123</v>
      </c>
      <c r="I169" s="58"/>
      <c r="J169" s="58"/>
      <c r="K169" s="58"/>
      <c r="L169" s="58"/>
      <c r="M169" s="58"/>
      <c r="N169" s="58"/>
      <c r="O169" s="58" t="s">
        <v>123</v>
      </c>
      <c r="P169" s="60"/>
      <c r="Q169" s="8"/>
      <c r="R169" s="83">
        <f>'Daily BON Collection &amp; Fate'!I169/'Daily BON Counts'!N169</f>
        <v>0</v>
      </c>
    </row>
    <row r="170" spans="1:18" s="10" customFormat="1" x14ac:dyDescent="0.3">
      <c r="A170" s="33">
        <v>45460</v>
      </c>
      <c r="B170" s="209">
        <v>29</v>
      </c>
      <c r="C170" s="9" t="s">
        <v>58</v>
      </c>
      <c r="D170" s="9" t="s">
        <v>123</v>
      </c>
      <c r="E170" s="9" t="s">
        <v>123</v>
      </c>
      <c r="F170" s="9" t="s">
        <v>2</v>
      </c>
      <c r="G170" s="9" t="s">
        <v>123</v>
      </c>
      <c r="H170" s="58">
        <v>0</v>
      </c>
      <c r="I170" s="58"/>
      <c r="J170" s="58"/>
      <c r="K170" s="58"/>
      <c r="L170" s="58"/>
      <c r="M170" s="58"/>
      <c r="N170" s="58"/>
      <c r="O170" s="58">
        <v>0</v>
      </c>
      <c r="P170" s="60"/>
      <c r="Q170" s="8"/>
      <c r="R170" s="83">
        <f>'Daily BON Collection &amp; Fate'!I170/'Daily BON Counts'!N170</f>
        <v>0</v>
      </c>
    </row>
    <row r="171" spans="1:18" s="10" customFormat="1" x14ac:dyDescent="0.3">
      <c r="A171" s="33">
        <v>45461</v>
      </c>
      <c r="B171" s="209">
        <v>20</v>
      </c>
      <c r="C171" s="9" t="s">
        <v>58</v>
      </c>
      <c r="D171" s="9">
        <v>65</v>
      </c>
      <c r="E171" s="9">
        <v>6</v>
      </c>
      <c r="F171" s="9" t="s">
        <v>2</v>
      </c>
      <c r="G171" s="9" t="s">
        <v>123</v>
      </c>
      <c r="H171" s="58">
        <v>0</v>
      </c>
      <c r="I171" s="58"/>
      <c r="J171" s="58"/>
      <c r="K171" s="58"/>
      <c r="L171" s="58"/>
      <c r="M171" s="58"/>
      <c r="N171" s="58"/>
      <c r="O171" s="58">
        <v>0</v>
      </c>
      <c r="P171" s="60"/>
      <c r="Q171" s="8"/>
      <c r="R171" s="83">
        <f>'Daily BON Collection &amp; Fate'!I171/'Daily BON Counts'!N171</f>
        <v>0</v>
      </c>
    </row>
    <row r="172" spans="1:18" s="10" customFormat="1" x14ac:dyDescent="0.3">
      <c r="A172" s="33">
        <v>45462</v>
      </c>
      <c r="B172" s="209">
        <v>113</v>
      </c>
      <c r="C172" s="9" t="s">
        <v>58</v>
      </c>
      <c r="D172" s="9">
        <v>59</v>
      </c>
      <c r="E172" s="9">
        <v>6</v>
      </c>
      <c r="F172" s="9" t="s">
        <v>2</v>
      </c>
      <c r="G172" s="9" t="s">
        <v>123</v>
      </c>
      <c r="H172" s="58">
        <v>0</v>
      </c>
      <c r="I172" s="58"/>
      <c r="J172" s="58"/>
      <c r="K172" s="58"/>
      <c r="L172" s="58"/>
      <c r="M172" s="58"/>
      <c r="N172" s="58"/>
      <c r="O172" s="58">
        <v>0</v>
      </c>
      <c r="P172" s="60"/>
      <c r="Q172" s="8"/>
      <c r="R172" s="83">
        <f>'Daily BON Collection &amp; Fate'!I172/'Daily BON Counts'!N172</f>
        <v>0</v>
      </c>
    </row>
    <row r="173" spans="1:18" s="10" customFormat="1" x14ac:dyDescent="0.3">
      <c r="A173" s="33">
        <v>45463</v>
      </c>
      <c r="B173" s="209">
        <v>102</v>
      </c>
      <c r="C173" s="9" t="s">
        <v>58</v>
      </c>
      <c r="D173" s="9">
        <v>58</v>
      </c>
      <c r="E173" s="9">
        <v>3</v>
      </c>
      <c r="F173" s="9" t="s">
        <v>2</v>
      </c>
      <c r="G173" s="9" t="s">
        <v>123</v>
      </c>
      <c r="H173" s="58">
        <v>0</v>
      </c>
      <c r="I173" s="58"/>
      <c r="J173" s="58"/>
      <c r="K173" s="58"/>
      <c r="L173" s="58"/>
      <c r="M173" s="58"/>
      <c r="N173" s="58"/>
      <c r="O173" s="58">
        <v>0</v>
      </c>
      <c r="P173" s="60"/>
      <c r="Q173" s="8"/>
      <c r="R173" s="83">
        <f>'Daily BON Collection &amp; Fate'!I173/'Daily BON Counts'!N173</f>
        <v>0</v>
      </c>
    </row>
    <row r="174" spans="1:18" s="10" customFormat="1" x14ac:dyDescent="0.3">
      <c r="A174" s="33">
        <v>45464</v>
      </c>
      <c r="B174" s="209">
        <v>169</v>
      </c>
      <c r="C174" s="9" t="s">
        <v>58</v>
      </c>
      <c r="D174" s="9">
        <v>77</v>
      </c>
      <c r="E174" s="9" t="s">
        <v>123</v>
      </c>
      <c r="F174" s="9" t="s">
        <v>2</v>
      </c>
      <c r="G174" s="9" t="s">
        <v>123</v>
      </c>
      <c r="H174" s="58">
        <v>0</v>
      </c>
      <c r="I174" s="58"/>
      <c r="J174" s="58"/>
      <c r="K174" s="58"/>
      <c r="L174" s="58"/>
      <c r="M174" s="58"/>
      <c r="N174" s="58"/>
      <c r="O174" s="58">
        <v>0</v>
      </c>
      <c r="P174" s="60"/>
      <c r="Q174" s="8"/>
      <c r="R174" s="83">
        <f>'Daily BON Collection &amp; Fate'!I174/'Daily BON Counts'!N174</f>
        <v>0</v>
      </c>
    </row>
    <row r="175" spans="1:18" s="10" customFormat="1" x14ac:dyDescent="0.3">
      <c r="A175" s="33">
        <v>45465</v>
      </c>
      <c r="B175" s="209">
        <v>204</v>
      </c>
      <c r="C175" s="9" t="s">
        <v>58</v>
      </c>
      <c r="D175" s="9">
        <v>104</v>
      </c>
      <c r="E175" s="9" t="s">
        <v>123</v>
      </c>
      <c r="F175" s="9" t="s">
        <v>2</v>
      </c>
      <c r="G175" s="9" t="s">
        <v>123</v>
      </c>
      <c r="H175" s="58">
        <v>1</v>
      </c>
      <c r="I175" s="58"/>
      <c r="J175" s="58"/>
      <c r="K175" s="58"/>
      <c r="L175" s="58"/>
      <c r="M175" s="58"/>
      <c r="N175" s="58"/>
      <c r="O175" s="58">
        <v>0</v>
      </c>
      <c r="P175" s="60"/>
      <c r="Q175" s="8"/>
      <c r="R175" s="83">
        <f>'Daily BON Collection &amp; Fate'!I175/'Daily BON Counts'!N175</f>
        <v>0</v>
      </c>
    </row>
    <row r="176" spans="1:18" s="10" customFormat="1" x14ac:dyDescent="0.3">
      <c r="A176" s="33">
        <v>45466</v>
      </c>
      <c r="B176" s="209">
        <v>163</v>
      </c>
      <c r="C176" s="9" t="s">
        <v>58</v>
      </c>
      <c r="D176" s="9">
        <v>86</v>
      </c>
      <c r="E176" s="9" t="s">
        <v>123</v>
      </c>
      <c r="F176" s="9" t="s">
        <v>2</v>
      </c>
      <c r="G176" s="9" t="s">
        <v>123</v>
      </c>
      <c r="H176" s="58">
        <v>0</v>
      </c>
      <c r="I176" s="58"/>
      <c r="J176" s="58"/>
      <c r="K176" s="58"/>
      <c r="L176" s="58"/>
      <c r="M176" s="58"/>
      <c r="N176" s="58"/>
      <c r="O176" s="58">
        <v>0</v>
      </c>
      <c r="P176" s="60"/>
      <c r="Q176" s="8"/>
      <c r="R176" s="83">
        <f>'Daily BON Collection &amp; Fate'!I176/'Daily BON Counts'!N176</f>
        <v>0</v>
      </c>
    </row>
    <row r="177" spans="1:18" s="10" customFormat="1" x14ac:dyDescent="0.3">
      <c r="A177" s="33">
        <v>45467</v>
      </c>
      <c r="B177" s="209">
        <v>187</v>
      </c>
      <c r="C177" s="9" t="s">
        <v>58</v>
      </c>
      <c r="D177" s="9">
        <v>91</v>
      </c>
      <c r="E177" s="9" t="s">
        <v>123</v>
      </c>
      <c r="F177" s="9" t="s">
        <v>2</v>
      </c>
      <c r="G177" s="9" t="s">
        <v>123</v>
      </c>
      <c r="H177" s="58">
        <v>0</v>
      </c>
      <c r="I177" s="58"/>
      <c r="J177" s="58"/>
      <c r="K177" s="58"/>
      <c r="L177" s="58"/>
      <c r="M177" s="58"/>
      <c r="N177" s="58"/>
      <c r="O177" s="58">
        <v>0</v>
      </c>
      <c r="P177" s="60"/>
      <c r="Q177" s="8"/>
      <c r="R177" s="83">
        <f>'Daily BON Collection &amp; Fate'!I177/'Daily BON Counts'!N177</f>
        <v>0</v>
      </c>
    </row>
    <row r="178" spans="1:18" s="20" customFormat="1" x14ac:dyDescent="0.3">
      <c r="A178" s="33">
        <v>45468</v>
      </c>
      <c r="B178" s="209">
        <v>154</v>
      </c>
      <c r="C178" s="9" t="s">
        <v>58</v>
      </c>
      <c r="D178" s="9">
        <v>86</v>
      </c>
      <c r="E178" s="9" t="s">
        <v>123</v>
      </c>
      <c r="F178" s="9" t="s">
        <v>2</v>
      </c>
      <c r="G178" s="9" t="s">
        <v>123</v>
      </c>
      <c r="H178" s="58">
        <v>0</v>
      </c>
      <c r="I178" s="58"/>
      <c r="J178" s="58"/>
      <c r="K178" s="58"/>
      <c r="L178" s="58"/>
      <c r="M178" s="58"/>
      <c r="N178" s="58"/>
      <c r="O178" s="58">
        <v>0</v>
      </c>
      <c r="P178" s="60"/>
      <c r="Q178" s="8"/>
      <c r="R178" s="83">
        <f>'Daily BON Collection &amp; Fate'!I178/'Daily BON Counts'!N178</f>
        <v>0</v>
      </c>
    </row>
    <row r="179" spans="1:18" s="10" customFormat="1" x14ac:dyDescent="0.3">
      <c r="A179" s="33">
        <v>45469</v>
      </c>
      <c r="B179" s="209">
        <v>148</v>
      </c>
      <c r="C179" s="9" t="s">
        <v>58</v>
      </c>
      <c r="D179" s="9">
        <v>80</v>
      </c>
      <c r="E179" s="9" t="s">
        <v>123</v>
      </c>
      <c r="F179" s="9" t="s">
        <v>2</v>
      </c>
      <c r="G179" s="9" t="s">
        <v>123</v>
      </c>
      <c r="H179" s="58">
        <v>0</v>
      </c>
      <c r="I179" s="58"/>
      <c r="J179" s="58"/>
      <c r="K179" s="58"/>
      <c r="L179" s="58"/>
      <c r="M179" s="58"/>
      <c r="N179" s="58"/>
      <c r="O179" s="58">
        <v>0</v>
      </c>
      <c r="P179" s="60"/>
      <c r="Q179" s="8"/>
      <c r="R179" s="83">
        <f>'Daily BON Collection &amp; Fate'!I179/'Daily BON Counts'!N179</f>
        <v>0</v>
      </c>
    </row>
    <row r="180" spans="1:18" s="10" customFormat="1" x14ac:dyDescent="0.3">
      <c r="A180" s="33">
        <v>45470</v>
      </c>
      <c r="B180" s="209">
        <v>178</v>
      </c>
      <c r="C180" s="9" t="s">
        <v>58</v>
      </c>
      <c r="D180" s="9">
        <v>100</v>
      </c>
      <c r="E180" s="9" t="s">
        <v>123</v>
      </c>
      <c r="F180" s="9" t="s">
        <v>2</v>
      </c>
      <c r="G180" s="9" t="s">
        <v>123</v>
      </c>
      <c r="H180" s="58">
        <v>0</v>
      </c>
      <c r="I180" s="58"/>
      <c r="J180" s="58"/>
      <c r="K180" s="58"/>
      <c r="L180" s="58"/>
      <c r="M180" s="58"/>
      <c r="N180" s="58"/>
      <c r="O180" s="58">
        <v>0</v>
      </c>
      <c r="P180" s="60"/>
      <c r="Q180" s="8"/>
      <c r="R180" s="83">
        <f>'Daily BON Collection &amp; Fate'!I180/'Daily BON Counts'!N180</f>
        <v>0</v>
      </c>
    </row>
    <row r="181" spans="1:18" s="10" customFormat="1" x14ac:dyDescent="0.3">
      <c r="A181" s="33">
        <v>45471</v>
      </c>
      <c r="B181" s="209">
        <v>140</v>
      </c>
      <c r="C181" s="9" t="s">
        <v>58</v>
      </c>
      <c r="D181" s="9">
        <v>66</v>
      </c>
      <c r="E181" s="9" t="s">
        <v>123</v>
      </c>
      <c r="F181" s="9" t="s">
        <v>2</v>
      </c>
      <c r="G181" s="9" t="s">
        <v>123</v>
      </c>
      <c r="H181" s="58">
        <v>0</v>
      </c>
      <c r="I181" s="58"/>
      <c r="J181" s="58"/>
      <c r="K181" s="58"/>
      <c r="L181" s="58"/>
      <c r="M181" s="58"/>
      <c r="N181" s="58"/>
      <c r="O181" s="58">
        <v>0</v>
      </c>
      <c r="P181" s="60"/>
      <c r="Q181" s="8"/>
      <c r="R181" s="83">
        <f>'Daily BON Collection &amp; Fate'!I181/'Daily BON Counts'!N181</f>
        <v>0</v>
      </c>
    </row>
    <row r="182" spans="1:18" s="10" customFormat="1" x14ac:dyDescent="0.3">
      <c r="A182" s="33">
        <v>45472</v>
      </c>
      <c r="B182" s="209">
        <v>267</v>
      </c>
      <c r="C182" s="9" t="s">
        <v>58</v>
      </c>
      <c r="D182" s="9">
        <v>67</v>
      </c>
      <c r="E182" s="9" t="s">
        <v>123</v>
      </c>
      <c r="F182" s="9" t="s">
        <v>2</v>
      </c>
      <c r="G182" s="9" t="s">
        <v>123</v>
      </c>
      <c r="H182" s="58">
        <v>0</v>
      </c>
      <c r="I182" s="58"/>
      <c r="J182" s="58"/>
      <c r="K182" s="58"/>
      <c r="L182" s="58"/>
      <c r="M182" s="58"/>
      <c r="N182" s="58"/>
      <c r="O182" s="58">
        <v>0</v>
      </c>
      <c r="P182" s="60"/>
      <c r="Q182" s="8"/>
      <c r="R182" s="83">
        <f>'Daily BON Collection &amp; Fate'!I182/'Daily BON Counts'!N182</f>
        <v>0</v>
      </c>
    </row>
    <row r="183" spans="1:18" s="10" customFormat="1" x14ac:dyDescent="0.3">
      <c r="A183" s="33">
        <v>45473</v>
      </c>
      <c r="B183" s="209">
        <v>293</v>
      </c>
      <c r="C183" s="9" t="s">
        <v>58</v>
      </c>
      <c r="D183" s="9">
        <v>68</v>
      </c>
      <c r="E183" s="9" t="s">
        <v>123</v>
      </c>
      <c r="F183" s="9" t="s">
        <v>2</v>
      </c>
      <c r="G183" s="9" t="s">
        <v>123</v>
      </c>
      <c r="H183" s="58">
        <v>0</v>
      </c>
      <c r="I183" s="58"/>
      <c r="J183" s="58"/>
      <c r="K183" s="58"/>
      <c r="L183" s="58"/>
      <c r="M183" s="58"/>
      <c r="N183" s="58"/>
      <c r="O183" s="58">
        <v>0</v>
      </c>
      <c r="P183" s="60"/>
      <c r="Q183" s="8"/>
      <c r="R183" s="83">
        <f>'Daily BON Collection &amp; Fate'!I183/'Daily BON Counts'!N183</f>
        <v>0</v>
      </c>
    </row>
    <row r="184" spans="1:18" s="10" customFormat="1" x14ac:dyDescent="0.3">
      <c r="A184" s="33">
        <v>45474</v>
      </c>
      <c r="B184" s="213">
        <v>288</v>
      </c>
      <c r="C184" s="9" t="s">
        <v>58</v>
      </c>
      <c r="D184" s="9">
        <v>74</v>
      </c>
      <c r="E184" s="9" t="s">
        <v>123</v>
      </c>
      <c r="F184" s="9" t="s">
        <v>2</v>
      </c>
      <c r="G184" s="9" t="s">
        <v>123</v>
      </c>
      <c r="H184" s="58">
        <v>0</v>
      </c>
      <c r="I184" s="58"/>
      <c r="J184" s="58"/>
      <c r="K184" s="58"/>
      <c r="L184" s="58"/>
      <c r="M184" s="58"/>
      <c r="N184" s="58"/>
      <c r="O184" s="58">
        <v>0</v>
      </c>
      <c r="P184" s="60"/>
      <c r="Q184" s="8"/>
      <c r="R184" s="83">
        <f>'Daily BON Collection &amp; Fate'!I184/'Daily BON Counts'!N184</f>
        <v>0</v>
      </c>
    </row>
    <row r="185" spans="1:18" s="10" customFormat="1" x14ac:dyDescent="0.3">
      <c r="A185" s="33">
        <v>45475</v>
      </c>
      <c r="B185" s="213">
        <v>326</v>
      </c>
      <c r="C185" s="9" t="s">
        <v>58</v>
      </c>
      <c r="D185" s="9">
        <v>75</v>
      </c>
      <c r="E185" s="9" t="s">
        <v>123</v>
      </c>
      <c r="F185" s="9" t="s">
        <v>2</v>
      </c>
      <c r="G185" s="9" t="s">
        <v>123</v>
      </c>
      <c r="H185" s="58">
        <v>0</v>
      </c>
      <c r="I185" s="58"/>
      <c r="J185" s="58"/>
      <c r="K185" s="58"/>
      <c r="L185" s="58"/>
      <c r="M185" s="58"/>
      <c r="N185" s="58"/>
      <c r="O185" s="58">
        <v>0</v>
      </c>
      <c r="P185" s="60"/>
      <c r="Q185" s="8"/>
      <c r="R185" s="83">
        <f>'Daily BON Collection &amp; Fate'!I185/'Daily BON Counts'!N185</f>
        <v>0</v>
      </c>
    </row>
    <row r="186" spans="1:18" s="10" customFormat="1" x14ac:dyDescent="0.3">
      <c r="A186" s="33">
        <v>45476</v>
      </c>
      <c r="B186" s="213">
        <v>314</v>
      </c>
      <c r="C186" s="9" t="s">
        <v>58</v>
      </c>
      <c r="D186" s="9">
        <v>72</v>
      </c>
      <c r="E186" s="9" t="s">
        <v>123</v>
      </c>
      <c r="F186" s="9" t="s">
        <v>2</v>
      </c>
      <c r="G186" s="9" t="s">
        <v>123</v>
      </c>
      <c r="H186" s="58">
        <v>0</v>
      </c>
      <c r="I186" s="58"/>
      <c r="J186" s="58"/>
      <c r="K186" s="58"/>
      <c r="L186" s="58"/>
      <c r="M186" s="58"/>
      <c r="N186" s="58"/>
      <c r="O186" s="58">
        <v>0</v>
      </c>
      <c r="P186" s="60"/>
      <c r="Q186" s="8"/>
      <c r="R186" s="83">
        <f>'Daily BON Collection &amp; Fate'!I186/'Daily BON Counts'!N186</f>
        <v>0</v>
      </c>
    </row>
    <row r="187" spans="1:18" s="10" customFormat="1" x14ac:dyDescent="0.3">
      <c r="A187" s="33">
        <v>45477</v>
      </c>
      <c r="B187" s="213">
        <v>180</v>
      </c>
      <c r="C187" s="9" t="s">
        <v>58</v>
      </c>
      <c r="D187" s="9">
        <v>93</v>
      </c>
      <c r="E187" s="9" t="s">
        <v>123</v>
      </c>
      <c r="F187" s="9" t="s">
        <v>2</v>
      </c>
      <c r="G187" s="9" t="s">
        <v>123</v>
      </c>
      <c r="H187" s="58">
        <v>0</v>
      </c>
      <c r="I187" s="58"/>
      <c r="J187" s="58"/>
      <c r="K187" s="58"/>
      <c r="L187" s="58"/>
      <c r="M187" s="58"/>
      <c r="N187" s="58"/>
      <c r="O187" s="58">
        <v>0</v>
      </c>
      <c r="P187" s="60"/>
      <c r="Q187" s="8"/>
      <c r="R187" s="83">
        <f>'Daily BON Collection &amp; Fate'!I187/'Daily BON Counts'!N187</f>
        <v>0</v>
      </c>
    </row>
    <row r="188" spans="1:18" s="10" customFormat="1" x14ac:dyDescent="0.3">
      <c r="A188" s="33">
        <v>45478</v>
      </c>
      <c r="B188" s="213">
        <v>280</v>
      </c>
      <c r="C188" s="9" t="s">
        <v>58</v>
      </c>
      <c r="D188" s="9">
        <v>78</v>
      </c>
      <c r="E188" s="9" t="s">
        <v>123</v>
      </c>
      <c r="F188" s="9" t="s">
        <v>2</v>
      </c>
      <c r="G188" s="9" t="s">
        <v>123</v>
      </c>
      <c r="H188" s="58">
        <v>0</v>
      </c>
      <c r="I188" s="58"/>
      <c r="J188" s="58"/>
      <c r="K188" s="58"/>
      <c r="L188" s="58"/>
      <c r="M188" s="58"/>
      <c r="N188" s="58"/>
      <c r="O188" s="58">
        <v>0</v>
      </c>
      <c r="P188" s="60"/>
      <c r="Q188" s="8"/>
      <c r="R188" s="83">
        <f>'Daily BON Collection &amp; Fate'!I188/'Daily BON Counts'!N188</f>
        <v>0</v>
      </c>
    </row>
    <row r="189" spans="1:18" s="10" customFormat="1" x14ac:dyDescent="0.3">
      <c r="A189" s="33">
        <v>45479</v>
      </c>
      <c r="B189" s="213">
        <v>225</v>
      </c>
      <c r="C189" s="9" t="s">
        <v>58</v>
      </c>
      <c r="D189" s="9">
        <v>60</v>
      </c>
      <c r="E189" s="9" t="s">
        <v>123</v>
      </c>
      <c r="F189" s="9" t="s">
        <v>2</v>
      </c>
      <c r="G189" s="9" t="s">
        <v>123</v>
      </c>
      <c r="H189" s="58">
        <v>0</v>
      </c>
      <c r="I189" s="58"/>
      <c r="J189" s="58"/>
      <c r="K189" s="58"/>
      <c r="L189" s="58"/>
      <c r="M189" s="58"/>
      <c r="N189" s="58"/>
      <c r="O189" s="58">
        <v>0</v>
      </c>
      <c r="P189" s="60"/>
      <c r="Q189" s="8"/>
      <c r="R189" s="83">
        <f>'Daily BON Collection &amp; Fate'!I189/'Daily BON Counts'!N189</f>
        <v>0</v>
      </c>
    </row>
    <row r="190" spans="1:18" s="10" customFormat="1" x14ac:dyDescent="0.3">
      <c r="A190" s="33">
        <v>45480</v>
      </c>
      <c r="B190" s="213">
        <v>271</v>
      </c>
      <c r="C190" s="9" t="s">
        <v>58</v>
      </c>
      <c r="D190" s="9">
        <v>52</v>
      </c>
      <c r="E190" s="9" t="s">
        <v>123</v>
      </c>
      <c r="F190" s="9" t="s">
        <v>2</v>
      </c>
      <c r="G190" s="9" t="s">
        <v>123</v>
      </c>
      <c r="H190" s="58">
        <v>0</v>
      </c>
      <c r="I190" s="58"/>
      <c r="J190" s="58"/>
      <c r="K190" s="58"/>
      <c r="L190" s="58"/>
      <c r="M190" s="58"/>
      <c r="N190" s="58"/>
      <c r="O190" s="58">
        <v>0</v>
      </c>
      <c r="P190" s="60"/>
      <c r="R190" s="83">
        <f>'Daily BON Collection &amp; Fate'!I190/'Daily BON Counts'!N190</f>
        <v>0</v>
      </c>
    </row>
    <row r="191" spans="1:18" s="10" customFormat="1" x14ac:dyDescent="0.3">
      <c r="A191" s="33">
        <v>45481</v>
      </c>
      <c r="B191" s="213">
        <v>329</v>
      </c>
      <c r="C191" s="9" t="s">
        <v>58</v>
      </c>
      <c r="D191" s="9">
        <v>28</v>
      </c>
      <c r="E191" s="9" t="s">
        <v>123</v>
      </c>
      <c r="F191" s="9" t="s">
        <v>2</v>
      </c>
      <c r="G191" s="9" t="s">
        <v>123</v>
      </c>
      <c r="H191" s="58">
        <v>0</v>
      </c>
      <c r="I191" s="58"/>
      <c r="J191" s="58"/>
      <c r="K191" s="58"/>
      <c r="L191" s="58"/>
      <c r="M191" s="58"/>
      <c r="N191" s="58"/>
      <c r="O191" s="58">
        <v>0</v>
      </c>
      <c r="P191" s="60"/>
      <c r="R191" s="83">
        <f>'Daily BON Collection &amp; Fate'!I191/'Daily BON Counts'!N191</f>
        <v>0</v>
      </c>
    </row>
    <row r="192" spans="1:18" s="10" customFormat="1" x14ac:dyDescent="0.3">
      <c r="A192" s="33">
        <v>45482</v>
      </c>
      <c r="B192" s="213">
        <v>107</v>
      </c>
      <c r="C192" s="9" t="s">
        <v>58</v>
      </c>
      <c r="D192" s="9">
        <v>21</v>
      </c>
      <c r="E192" s="9" t="s">
        <v>123</v>
      </c>
      <c r="F192" s="9" t="s">
        <v>2</v>
      </c>
      <c r="G192" s="9" t="s">
        <v>123</v>
      </c>
      <c r="H192" s="58">
        <v>0</v>
      </c>
      <c r="I192" s="58"/>
      <c r="J192" s="58"/>
      <c r="K192" s="58"/>
      <c r="L192" s="58"/>
      <c r="M192" s="58"/>
      <c r="N192" s="58"/>
      <c r="O192" s="58">
        <v>0</v>
      </c>
      <c r="P192" s="60"/>
      <c r="R192" s="83">
        <f>'Daily BON Collection &amp; Fate'!I192/'Daily BON Counts'!N192</f>
        <v>0</v>
      </c>
    </row>
    <row r="193" spans="1:18" s="10" customFormat="1" x14ac:dyDescent="0.3">
      <c r="A193" s="33">
        <v>45483</v>
      </c>
      <c r="B193" s="213">
        <v>65</v>
      </c>
      <c r="C193" s="9" t="s">
        <v>58</v>
      </c>
      <c r="D193" s="9">
        <v>49</v>
      </c>
      <c r="E193" s="9" t="s">
        <v>123</v>
      </c>
      <c r="F193" s="9" t="s">
        <v>2</v>
      </c>
      <c r="G193" s="9" t="s">
        <v>123</v>
      </c>
      <c r="H193" s="58">
        <v>0</v>
      </c>
      <c r="I193" s="58"/>
      <c r="J193" s="58"/>
      <c r="K193" s="58"/>
      <c r="L193" s="58"/>
      <c r="M193" s="58"/>
      <c r="N193" s="58"/>
      <c r="O193" s="58">
        <v>0</v>
      </c>
      <c r="P193" s="60"/>
      <c r="R193" s="83">
        <f>'Daily BON Collection &amp; Fate'!I193/'Daily BON Counts'!N193</f>
        <v>0</v>
      </c>
    </row>
    <row r="194" spans="1:18" s="10" customFormat="1" x14ac:dyDescent="0.3">
      <c r="A194" s="33">
        <v>45484</v>
      </c>
      <c r="B194" s="213">
        <v>189</v>
      </c>
      <c r="C194" s="9" t="s">
        <v>58</v>
      </c>
      <c r="D194" s="9">
        <v>36</v>
      </c>
      <c r="E194" s="9" t="s">
        <v>123</v>
      </c>
      <c r="F194" s="9" t="s">
        <v>2</v>
      </c>
      <c r="G194" s="9" t="s">
        <v>123</v>
      </c>
      <c r="H194" s="58">
        <v>0</v>
      </c>
      <c r="I194" s="58"/>
      <c r="J194" s="58"/>
      <c r="K194" s="58"/>
      <c r="L194" s="58"/>
      <c r="M194" s="58"/>
      <c r="N194" s="58"/>
      <c r="O194" s="58">
        <v>0</v>
      </c>
      <c r="P194" s="60"/>
      <c r="R194" s="83">
        <f>'Daily BON Collection &amp; Fate'!I194/'Daily BON Counts'!N194</f>
        <v>0</v>
      </c>
    </row>
    <row r="195" spans="1:18" s="10" customFormat="1" x14ac:dyDescent="0.3">
      <c r="A195" s="33">
        <v>45485</v>
      </c>
      <c r="B195" s="213">
        <v>300</v>
      </c>
      <c r="C195" s="9" t="s">
        <v>58</v>
      </c>
      <c r="D195" s="9" t="s">
        <v>123</v>
      </c>
      <c r="E195" s="9" t="s">
        <v>123</v>
      </c>
      <c r="F195" s="9" t="s">
        <v>2</v>
      </c>
      <c r="G195" s="9" t="s">
        <v>123</v>
      </c>
      <c r="H195" s="58">
        <v>0</v>
      </c>
      <c r="I195" s="58"/>
      <c r="J195" s="58"/>
      <c r="K195" s="58"/>
      <c r="L195" s="58"/>
      <c r="M195" s="58"/>
      <c r="N195" s="58"/>
      <c r="O195" s="58">
        <v>0</v>
      </c>
      <c r="P195" s="60"/>
      <c r="R195" s="83">
        <f>'Daily BON Collection &amp; Fate'!I195/'Daily BON Counts'!N195</f>
        <v>0</v>
      </c>
    </row>
    <row r="196" spans="1:18" s="10" customFormat="1" x14ac:dyDescent="0.3">
      <c r="A196" s="33">
        <v>45486</v>
      </c>
      <c r="B196" s="213">
        <v>376</v>
      </c>
      <c r="C196" s="9" t="s">
        <v>58</v>
      </c>
      <c r="D196" s="9">
        <v>24</v>
      </c>
      <c r="E196" s="9" t="s">
        <v>123</v>
      </c>
      <c r="F196" s="9" t="s">
        <v>2</v>
      </c>
      <c r="G196" s="9" t="s">
        <v>123</v>
      </c>
      <c r="H196" s="58">
        <v>0</v>
      </c>
      <c r="I196" s="58"/>
      <c r="J196" s="58"/>
      <c r="K196" s="58"/>
      <c r="L196" s="58"/>
      <c r="M196" s="58"/>
      <c r="N196" s="58"/>
      <c r="O196" s="58">
        <v>0</v>
      </c>
      <c r="P196" s="60"/>
      <c r="R196" s="83">
        <f>'Daily BON Collection &amp; Fate'!I196/'Daily BON Counts'!N196</f>
        <v>0</v>
      </c>
    </row>
    <row r="197" spans="1:18" s="10" customFormat="1" x14ac:dyDescent="0.3">
      <c r="A197" s="33">
        <v>45487</v>
      </c>
      <c r="B197" s="213">
        <v>353</v>
      </c>
      <c r="C197" s="9" t="s">
        <v>58</v>
      </c>
      <c r="D197" s="9">
        <v>28</v>
      </c>
      <c r="E197" s="9" t="s">
        <v>123</v>
      </c>
      <c r="F197" s="9" t="s">
        <v>2</v>
      </c>
      <c r="G197" s="9" t="s">
        <v>123</v>
      </c>
      <c r="H197" s="58">
        <v>0</v>
      </c>
      <c r="I197" s="58"/>
      <c r="J197" s="58"/>
      <c r="K197" s="58"/>
      <c r="L197" s="58"/>
      <c r="M197" s="58"/>
      <c r="N197" s="58"/>
      <c r="O197" s="58">
        <v>0</v>
      </c>
      <c r="P197" s="60"/>
      <c r="R197" s="83">
        <f>'Daily BON Collection &amp; Fate'!I197/'Daily BON Counts'!N197</f>
        <v>0</v>
      </c>
    </row>
    <row r="198" spans="1:18" s="10" customFormat="1" x14ac:dyDescent="0.3">
      <c r="A198" s="33">
        <v>45488</v>
      </c>
      <c r="B198" s="213">
        <v>466</v>
      </c>
      <c r="C198" s="9" t="s">
        <v>58</v>
      </c>
      <c r="D198" s="9">
        <v>37</v>
      </c>
      <c r="E198" s="9" t="s">
        <v>123</v>
      </c>
      <c r="F198" s="9" t="s">
        <v>2</v>
      </c>
      <c r="G198" s="9" t="s">
        <v>123</v>
      </c>
      <c r="H198" s="58">
        <v>0</v>
      </c>
      <c r="I198" s="58"/>
      <c r="J198" s="58"/>
      <c r="K198" s="58"/>
      <c r="L198" s="58"/>
      <c r="M198" s="58"/>
      <c r="N198" s="58"/>
      <c r="O198" s="58">
        <v>0</v>
      </c>
      <c r="P198" s="60"/>
      <c r="R198" s="83">
        <f>'Daily BON Collection &amp; Fate'!I198/'Daily BON Counts'!N198</f>
        <v>0</v>
      </c>
    </row>
    <row r="199" spans="1:18" s="10" customFormat="1" x14ac:dyDescent="0.3">
      <c r="A199" s="33">
        <v>45489</v>
      </c>
      <c r="B199" s="213">
        <v>351</v>
      </c>
      <c r="C199" s="9" t="s">
        <v>58</v>
      </c>
      <c r="D199" s="9">
        <v>36</v>
      </c>
      <c r="E199" s="9" t="s">
        <v>123</v>
      </c>
      <c r="F199" s="9" t="s">
        <v>2</v>
      </c>
      <c r="G199" s="9" t="s">
        <v>123</v>
      </c>
      <c r="H199" s="58">
        <v>0</v>
      </c>
      <c r="I199" s="58"/>
      <c r="J199" s="58"/>
      <c r="K199" s="58"/>
      <c r="L199" s="58"/>
      <c r="M199" s="58"/>
      <c r="N199" s="58"/>
      <c r="O199" s="58">
        <v>0</v>
      </c>
      <c r="P199" s="60"/>
      <c r="R199" s="83">
        <f>'Daily BON Collection &amp; Fate'!I199/'Daily BON Counts'!N199</f>
        <v>0</v>
      </c>
    </row>
    <row r="200" spans="1:18" s="10" customFormat="1" x14ac:dyDescent="0.3">
      <c r="A200" s="33">
        <v>45490</v>
      </c>
      <c r="B200" s="213">
        <v>177</v>
      </c>
      <c r="C200" s="9" t="s">
        <v>58</v>
      </c>
      <c r="D200" s="9">
        <v>43</v>
      </c>
      <c r="E200" s="9" t="s">
        <v>123</v>
      </c>
      <c r="F200" s="9" t="s">
        <v>2</v>
      </c>
      <c r="G200" s="9" t="s">
        <v>123</v>
      </c>
      <c r="H200" s="58">
        <v>0</v>
      </c>
      <c r="I200" s="58"/>
      <c r="J200" s="58"/>
      <c r="K200" s="58"/>
      <c r="L200" s="58"/>
      <c r="M200" s="58"/>
      <c r="N200" s="58"/>
      <c r="O200" s="58">
        <v>0</v>
      </c>
      <c r="P200" s="60"/>
      <c r="R200" s="83">
        <f>'Daily BON Collection &amp; Fate'!I200/'Daily BON Counts'!N200</f>
        <v>0</v>
      </c>
    </row>
    <row r="201" spans="1:18" s="10" customFormat="1" x14ac:dyDescent="0.3">
      <c r="A201" s="33">
        <v>45491</v>
      </c>
      <c r="B201" s="213">
        <v>112</v>
      </c>
      <c r="C201" s="9" t="s">
        <v>58</v>
      </c>
      <c r="D201" s="9">
        <v>20</v>
      </c>
      <c r="E201" s="9" t="s">
        <v>123</v>
      </c>
      <c r="F201" s="9" t="s">
        <v>2</v>
      </c>
      <c r="G201" s="9" t="s">
        <v>123</v>
      </c>
      <c r="H201" s="58">
        <v>0</v>
      </c>
      <c r="I201" s="58"/>
      <c r="J201" s="58"/>
      <c r="K201" s="58"/>
      <c r="L201" s="58"/>
      <c r="M201" s="58"/>
      <c r="N201" s="58"/>
      <c r="O201" s="58">
        <v>0</v>
      </c>
      <c r="P201" s="60"/>
      <c r="R201" s="83">
        <f>'Daily BON Collection &amp; Fate'!I201/'Daily BON Counts'!N201</f>
        <v>0</v>
      </c>
    </row>
    <row r="202" spans="1:18" s="10" customFormat="1" x14ac:dyDescent="0.3">
      <c r="A202" s="33">
        <v>45492</v>
      </c>
      <c r="B202" s="213">
        <v>363</v>
      </c>
      <c r="C202" s="9" t="s">
        <v>58</v>
      </c>
      <c r="D202" s="9">
        <v>27</v>
      </c>
      <c r="E202" s="9" t="s">
        <v>123</v>
      </c>
      <c r="F202" s="9" t="s">
        <v>2</v>
      </c>
      <c r="G202" s="9" t="s">
        <v>123</v>
      </c>
      <c r="H202" s="58">
        <v>0</v>
      </c>
      <c r="I202" s="58"/>
      <c r="J202" s="58"/>
      <c r="K202" s="58"/>
      <c r="L202" s="58"/>
      <c r="M202" s="58"/>
      <c r="N202" s="58"/>
      <c r="O202" s="58">
        <v>0</v>
      </c>
      <c r="P202" s="60"/>
      <c r="R202" s="83">
        <f>'Daily BON Collection &amp; Fate'!I202/'Daily BON Counts'!N202</f>
        <v>0</v>
      </c>
    </row>
    <row r="203" spans="1:18" s="10" customFormat="1" x14ac:dyDescent="0.3">
      <c r="A203" s="33">
        <v>45493</v>
      </c>
      <c r="B203" s="213">
        <v>317</v>
      </c>
      <c r="C203" s="9" t="s">
        <v>58</v>
      </c>
      <c r="D203" s="9">
        <v>26</v>
      </c>
      <c r="E203" s="9">
        <v>0</v>
      </c>
      <c r="F203" s="9" t="s">
        <v>2</v>
      </c>
      <c r="G203" s="9" t="s">
        <v>123</v>
      </c>
      <c r="H203" s="58">
        <v>0</v>
      </c>
      <c r="I203" s="58"/>
      <c r="J203" s="58"/>
      <c r="K203" s="58"/>
      <c r="L203" s="58"/>
      <c r="M203" s="58"/>
      <c r="N203" s="58"/>
      <c r="O203" s="58">
        <v>0</v>
      </c>
      <c r="R203" s="83">
        <f>'Daily BON Collection &amp; Fate'!I203/'Daily BON Counts'!N203</f>
        <v>0</v>
      </c>
    </row>
    <row r="204" spans="1:18" s="10" customFormat="1" x14ac:dyDescent="0.3">
      <c r="A204" s="33">
        <v>45494</v>
      </c>
      <c r="B204" s="213">
        <v>224</v>
      </c>
      <c r="C204" s="9" t="s">
        <v>58</v>
      </c>
      <c r="D204" s="9">
        <v>37</v>
      </c>
      <c r="E204" s="9">
        <v>1</v>
      </c>
      <c r="F204" s="9" t="s">
        <v>2</v>
      </c>
      <c r="G204" s="9" t="s">
        <v>123</v>
      </c>
      <c r="H204" s="58">
        <v>0</v>
      </c>
      <c r="I204" s="58"/>
      <c r="J204" s="58"/>
      <c r="K204" s="58"/>
      <c r="L204" s="58"/>
      <c r="M204" s="58"/>
      <c r="N204" s="58"/>
      <c r="O204" s="58">
        <v>0</v>
      </c>
      <c r="R204" s="83">
        <f>'Daily BON Collection &amp; Fate'!I204/'Daily BON Counts'!N204</f>
        <v>0</v>
      </c>
    </row>
    <row r="205" spans="1:18" s="10" customFormat="1" x14ac:dyDescent="0.3">
      <c r="A205" s="33">
        <v>45495</v>
      </c>
      <c r="B205" s="213">
        <v>99</v>
      </c>
      <c r="C205" s="9" t="s">
        <v>58</v>
      </c>
      <c r="D205" s="9">
        <v>32</v>
      </c>
      <c r="E205" s="9">
        <v>0</v>
      </c>
      <c r="F205" s="9" t="s">
        <v>2</v>
      </c>
      <c r="G205" s="9" t="s">
        <v>123</v>
      </c>
      <c r="H205" s="58">
        <v>0</v>
      </c>
      <c r="I205" s="58"/>
      <c r="J205" s="58"/>
      <c r="K205" s="58"/>
      <c r="L205" s="58"/>
      <c r="M205" s="58"/>
      <c r="N205" s="58"/>
      <c r="O205" s="58">
        <v>0</v>
      </c>
      <c r="R205" s="83">
        <f>'Daily BON Collection &amp; Fate'!I205/'Daily BON Counts'!N205</f>
        <v>0</v>
      </c>
    </row>
    <row r="206" spans="1:18" s="10" customFormat="1" x14ac:dyDescent="0.3">
      <c r="A206" s="33">
        <v>45496</v>
      </c>
      <c r="B206" s="225">
        <v>106</v>
      </c>
      <c r="C206" s="9" t="s">
        <v>58</v>
      </c>
      <c r="D206" s="9">
        <v>24</v>
      </c>
      <c r="E206" s="9">
        <v>0</v>
      </c>
      <c r="F206" s="9" t="s">
        <v>2</v>
      </c>
      <c r="G206" s="9" t="s">
        <v>123</v>
      </c>
      <c r="H206" s="58">
        <v>0</v>
      </c>
      <c r="I206" s="58"/>
      <c r="J206" s="58"/>
      <c r="K206" s="58"/>
      <c r="L206" s="58"/>
      <c r="M206" s="58"/>
      <c r="N206" s="58"/>
      <c r="O206" s="58">
        <v>0</v>
      </c>
      <c r="R206" s="83">
        <f>'Daily BON Collection &amp; Fate'!I206/'Daily BON Counts'!N206</f>
        <v>0</v>
      </c>
    </row>
    <row r="207" spans="1:18" s="10" customFormat="1" x14ac:dyDescent="0.3">
      <c r="A207" s="33">
        <v>45497</v>
      </c>
      <c r="B207" s="225">
        <v>44</v>
      </c>
      <c r="C207" s="9" t="s">
        <v>58</v>
      </c>
      <c r="D207" s="9">
        <v>18</v>
      </c>
      <c r="E207" s="9">
        <v>0</v>
      </c>
      <c r="F207" s="9" t="s">
        <v>2</v>
      </c>
      <c r="G207" s="9" t="s">
        <v>123</v>
      </c>
      <c r="H207" s="58">
        <v>0</v>
      </c>
      <c r="I207" s="58"/>
      <c r="J207" s="58"/>
      <c r="K207" s="58"/>
      <c r="L207" s="58"/>
      <c r="M207" s="58"/>
      <c r="N207" s="58"/>
      <c r="O207" s="58">
        <v>1</v>
      </c>
      <c r="R207" s="83">
        <f>'Daily BON Collection &amp; Fate'!I207/'Daily BON Counts'!N207</f>
        <v>0</v>
      </c>
    </row>
    <row r="208" spans="1:18" s="10" customFormat="1" x14ac:dyDescent="0.3">
      <c r="A208" s="33">
        <v>45498</v>
      </c>
      <c r="B208" s="225">
        <v>68</v>
      </c>
      <c r="C208" s="9" t="s">
        <v>58</v>
      </c>
      <c r="D208" s="9">
        <v>10</v>
      </c>
      <c r="E208" s="9">
        <v>4</v>
      </c>
      <c r="F208" s="9" t="s">
        <v>2</v>
      </c>
      <c r="G208" s="9" t="s">
        <v>123</v>
      </c>
      <c r="H208" s="58">
        <v>0</v>
      </c>
      <c r="I208" s="58"/>
      <c r="J208" s="58"/>
      <c r="K208" s="58"/>
      <c r="L208" s="58"/>
      <c r="M208" s="58"/>
      <c r="N208" s="58"/>
      <c r="O208" s="58">
        <v>0</v>
      </c>
      <c r="R208" s="83">
        <f>'Daily BON Collection &amp; Fate'!I208/'Daily BON Counts'!N208</f>
        <v>0</v>
      </c>
    </row>
    <row r="209" spans="1:18" s="10" customFormat="1" x14ac:dyDescent="0.3">
      <c r="A209" s="33">
        <v>45499</v>
      </c>
      <c r="B209" s="225">
        <v>104</v>
      </c>
      <c r="C209" s="9" t="s">
        <v>58</v>
      </c>
      <c r="D209" s="9">
        <v>9</v>
      </c>
      <c r="E209" s="9">
        <v>3</v>
      </c>
      <c r="F209" s="9" t="s">
        <v>2</v>
      </c>
      <c r="G209" s="9" t="s">
        <v>123</v>
      </c>
      <c r="H209" s="58">
        <v>0</v>
      </c>
      <c r="I209" s="58"/>
      <c r="J209" s="58"/>
      <c r="K209" s="58"/>
      <c r="L209" s="58"/>
      <c r="M209" s="58"/>
      <c r="N209" s="58"/>
      <c r="O209" s="58">
        <v>0</v>
      </c>
      <c r="R209" s="83">
        <f>'Daily BON Collection &amp; Fate'!I209/'Daily BON Counts'!N209</f>
        <v>0</v>
      </c>
    </row>
    <row r="210" spans="1:18" s="10" customFormat="1" x14ac:dyDescent="0.3">
      <c r="A210" s="33">
        <v>45500</v>
      </c>
      <c r="B210" s="225">
        <v>138</v>
      </c>
      <c r="C210" s="9" t="s">
        <v>58</v>
      </c>
      <c r="D210" s="9">
        <v>11</v>
      </c>
      <c r="E210" s="9">
        <v>0</v>
      </c>
      <c r="F210" s="9" t="s">
        <v>2</v>
      </c>
      <c r="G210" s="9" t="s">
        <v>123</v>
      </c>
      <c r="H210" s="58">
        <v>0</v>
      </c>
      <c r="I210" s="58"/>
      <c r="J210" s="58"/>
      <c r="K210" s="58"/>
      <c r="L210" s="58"/>
      <c r="M210" s="58"/>
      <c r="N210" s="58"/>
      <c r="O210" s="58">
        <v>0</v>
      </c>
      <c r="P210" s="60"/>
      <c r="Q210" s="8"/>
      <c r="R210" s="83">
        <f>'Daily BON Collection &amp; Fate'!I210/'Daily BON Counts'!N210</f>
        <v>0</v>
      </c>
    </row>
    <row r="211" spans="1:18" s="10" customFormat="1" x14ac:dyDescent="0.3">
      <c r="A211" s="33">
        <v>45501</v>
      </c>
      <c r="B211" s="225">
        <v>275</v>
      </c>
      <c r="C211" s="9" t="s">
        <v>58</v>
      </c>
      <c r="D211" s="9">
        <v>2</v>
      </c>
      <c r="E211" s="9">
        <v>1</v>
      </c>
      <c r="F211" s="9" t="s">
        <v>2</v>
      </c>
      <c r="G211" s="9" t="s">
        <v>123</v>
      </c>
      <c r="H211" s="58">
        <v>0</v>
      </c>
      <c r="I211" s="58"/>
      <c r="J211" s="58"/>
      <c r="K211" s="58"/>
      <c r="L211" s="58"/>
      <c r="M211" s="58"/>
      <c r="N211" s="58"/>
      <c r="O211" s="58">
        <v>0</v>
      </c>
      <c r="P211" s="60"/>
      <c r="Q211" s="8"/>
      <c r="R211" s="83">
        <f>'Daily BON Collection &amp; Fate'!I211/'Daily BON Counts'!N211</f>
        <v>0</v>
      </c>
    </row>
    <row r="212" spans="1:18" s="10" customFormat="1" x14ac:dyDescent="0.3">
      <c r="A212" s="33">
        <v>45502</v>
      </c>
      <c r="B212" s="227">
        <v>85</v>
      </c>
      <c r="C212" s="9" t="s">
        <v>58</v>
      </c>
      <c r="D212" s="9">
        <v>14</v>
      </c>
      <c r="E212" s="9">
        <v>1</v>
      </c>
      <c r="F212" s="9" t="s">
        <v>2</v>
      </c>
      <c r="G212" s="9">
        <v>0</v>
      </c>
      <c r="H212" s="58">
        <v>0</v>
      </c>
      <c r="I212" s="58"/>
      <c r="J212" s="58"/>
      <c r="K212" s="58"/>
      <c r="L212" s="58"/>
      <c r="M212" s="58"/>
      <c r="N212" s="58"/>
      <c r="O212" s="58">
        <v>0</v>
      </c>
      <c r="P212" s="60"/>
      <c r="Q212" s="8"/>
      <c r="R212" s="83">
        <f>'Daily BON Collection &amp; Fate'!I212/'Daily BON Counts'!N212</f>
        <v>0</v>
      </c>
    </row>
    <row r="213" spans="1:18" s="10" customFormat="1" x14ac:dyDescent="0.3">
      <c r="A213" s="33">
        <v>45503</v>
      </c>
      <c r="B213" s="228">
        <v>47</v>
      </c>
      <c r="C213" s="9" t="s">
        <v>58</v>
      </c>
      <c r="D213" s="9">
        <v>16</v>
      </c>
      <c r="E213" s="9">
        <v>0</v>
      </c>
      <c r="F213" s="9" t="s">
        <v>2</v>
      </c>
      <c r="G213" s="9">
        <v>0</v>
      </c>
      <c r="H213" s="58">
        <v>0</v>
      </c>
      <c r="I213" s="58"/>
      <c r="J213" s="58"/>
      <c r="K213" s="58"/>
      <c r="L213" s="58"/>
      <c r="M213" s="58"/>
      <c r="N213" s="58"/>
      <c r="O213" s="58">
        <v>0</v>
      </c>
      <c r="P213" s="60"/>
      <c r="Q213" s="8"/>
      <c r="R213" s="83">
        <f>'Daily BON Collection &amp; Fate'!I213/'Daily BON Counts'!N213</f>
        <v>0</v>
      </c>
    </row>
    <row r="214" spans="1:18" s="10" customFormat="1" x14ac:dyDescent="0.3">
      <c r="A214" s="33">
        <v>45504</v>
      </c>
      <c r="B214" s="228">
        <v>78</v>
      </c>
      <c r="C214" s="9" t="s">
        <v>58</v>
      </c>
      <c r="D214" s="9">
        <v>18</v>
      </c>
      <c r="E214" s="9">
        <v>7</v>
      </c>
      <c r="F214" s="9" t="s">
        <v>2</v>
      </c>
      <c r="G214" s="9">
        <v>0</v>
      </c>
      <c r="H214" s="58">
        <v>0</v>
      </c>
      <c r="I214" s="58"/>
      <c r="J214" s="58"/>
      <c r="K214" s="58"/>
      <c r="L214" s="58"/>
      <c r="M214" s="58"/>
      <c r="N214" s="58"/>
      <c r="O214" s="58">
        <v>0</v>
      </c>
      <c r="P214" s="60"/>
      <c r="Q214" s="8"/>
      <c r="R214" s="83">
        <f>'Daily BON Collection &amp; Fate'!I214/'Daily BON Counts'!N214</f>
        <v>0</v>
      </c>
    </row>
    <row r="215" spans="1:18" s="10" customFormat="1" x14ac:dyDescent="0.3">
      <c r="A215" s="33">
        <v>45505</v>
      </c>
      <c r="B215" s="231">
        <v>178</v>
      </c>
      <c r="C215" s="9" t="s">
        <v>58</v>
      </c>
      <c r="D215" s="9">
        <v>14</v>
      </c>
      <c r="E215" s="9">
        <v>4</v>
      </c>
      <c r="F215" s="9" t="s">
        <v>2</v>
      </c>
      <c r="G215" s="9">
        <v>0</v>
      </c>
      <c r="H215" s="58">
        <v>0</v>
      </c>
      <c r="I215" s="58"/>
      <c r="J215" s="58"/>
      <c r="K215" s="58"/>
      <c r="L215" s="58"/>
      <c r="M215" s="58"/>
      <c r="N215" s="58"/>
      <c r="O215" s="58">
        <v>0</v>
      </c>
      <c r="P215" s="60"/>
      <c r="Q215" s="8"/>
      <c r="R215" s="83">
        <f>'Daily BON Collection &amp; Fate'!I215/'Daily BON Counts'!N215</f>
        <v>0</v>
      </c>
    </row>
    <row r="216" spans="1:18" s="10" customFormat="1" x14ac:dyDescent="0.3">
      <c r="A216" s="33">
        <v>45506</v>
      </c>
      <c r="B216" s="231">
        <v>228</v>
      </c>
      <c r="C216" s="9" t="s">
        <v>58</v>
      </c>
      <c r="D216" s="9">
        <v>14</v>
      </c>
      <c r="E216" s="9">
        <v>2</v>
      </c>
      <c r="F216" s="9" t="s">
        <v>2</v>
      </c>
      <c r="G216" s="9">
        <v>0</v>
      </c>
      <c r="H216" s="58">
        <v>0</v>
      </c>
      <c r="I216" s="58"/>
      <c r="J216" s="58"/>
      <c r="K216" s="58"/>
      <c r="L216" s="58"/>
      <c r="M216" s="58"/>
      <c r="N216" s="58"/>
      <c r="O216" s="58">
        <v>0</v>
      </c>
      <c r="P216" s="60"/>
      <c r="Q216" s="8"/>
      <c r="R216" s="83">
        <f>'Daily BON Collection &amp; Fate'!I216/'Daily BON Counts'!N216</f>
        <v>0</v>
      </c>
    </row>
    <row r="217" spans="1:18" s="10" customFormat="1" x14ac:dyDescent="0.3">
      <c r="A217" s="33">
        <v>45507</v>
      </c>
      <c r="B217" s="231">
        <v>198</v>
      </c>
      <c r="C217" s="9" t="s">
        <v>58</v>
      </c>
      <c r="D217" s="9">
        <v>17</v>
      </c>
      <c r="E217" s="9">
        <v>12</v>
      </c>
      <c r="F217" s="9" t="s">
        <v>2</v>
      </c>
      <c r="G217" s="9">
        <v>0</v>
      </c>
      <c r="H217" s="58">
        <v>0</v>
      </c>
      <c r="I217" s="58"/>
      <c r="J217" s="58"/>
      <c r="K217" s="58"/>
      <c r="L217" s="58"/>
      <c r="M217" s="58"/>
      <c r="N217" s="58"/>
      <c r="O217" s="58">
        <v>0</v>
      </c>
      <c r="P217" s="60"/>
      <c r="Q217" s="58"/>
      <c r="R217" s="83">
        <f>'Daily BON Collection &amp; Fate'!I217/'Daily BON Counts'!N217</f>
        <v>0</v>
      </c>
    </row>
    <row r="218" spans="1:18" s="10" customFormat="1" x14ac:dyDescent="0.3">
      <c r="A218" s="33">
        <v>45508</v>
      </c>
      <c r="B218" s="232">
        <v>62</v>
      </c>
      <c r="C218" s="9" t="s">
        <v>58</v>
      </c>
      <c r="D218" s="9">
        <v>22</v>
      </c>
      <c r="E218" s="9">
        <v>2</v>
      </c>
      <c r="F218" s="9" t="s">
        <v>2</v>
      </c>
      <c r="G218" s="9">
        <v>0</v>
      </c>
      <c r="H218" s="58">
        <v>0</v>
      </c>
      <c r="I218" s="58"/>
      <c r="J218" s="58"/>
      <c r="K218" s="58"/>
      <c r="L218" s="58"/>
      <c r="M218" s="58"/>
      <c r="N218" s="58"/>
      <c r="O218" s="58">
        <v>0</v>
      </c>
      <c r="P218" s="60"/>
      <c r="Q218" s="58"/>
      <c r="R218" s="83">
        <f>'Daily BON Collection &amp; Fate'!I218/'Daily BON Counts'!N218</f>
        <v>0</v>
      </c>
    </row>
    <row r="219" spans="1:18" s="10" customFormat="1" x14ac:dyDescent="0.3">
      <c r="A219" s="33">
        <v>45509</v>
      </c>
      <c r="B219" s="233">
        <v>51</v>
      </c>
      <c r="C219" s="9" t="s">
        <v>58</v>
      </c>
      <c r="D219" s="9">
        <v>15</v>
      </c>
      <c r="E219" s="9">
        <v>16</v>
      </c>
      <c r="F219" s="9" t="s">
        <v>2</v>
      </c>
      <c r="G219" s="9">
        <v>0</v>
      </c>
      <c r="H219" s="58">
        <v>0</v>
      </c>
      <c r="I219" s="58"/>
      <c r="J219" s="58"/>
      <c r="K219" s="58"/>
      <c r="L219" s="58"/>
      <c r="M219" s="58"/>
      <c r="N219" s="58"/>
      <c r="O219" s="58">
        <v>0</v>
      </c>
      <c r="P219" s="60"/>
      <c r="Q219" s="58"/>
      <c r="R219" s="83">
        <f>'Daily BON Collection &amp; Fate'!I219/'Daily BON Counts'!N219</f>
        <v>0</v>
      </c>
    </row>
    <row r="220" spans="1:18" s="10" customFormat="1" x14ac:dyDescent="0.3">
      <c r="A220" s="33">
        <v>45510</v>
      </c>
      <c r="B220" s="233">
        <v>144</v>
      </c>
      <c r="C220" s="9" t="s">
        <v>58</v>
      </c>
      <c r="D220" s="9">
        <v>29</v>
      </c>
      <c r="E220" s="9">
        <v>6</v>
      </c>
      <c r="F220" s="9" t="s">
        <v>2</v>
      </c>
      <c r="G220" s="9">
        <v>0</v>
      </c>
      <c r="H220" s="58">
        <v>0</v>
      </c>
      <c r="I220" s="58"/>
      <c r="J220" s="58"/>
      <c r="K220" s="58"/>
      <c r="L220" s="58"/>
      <c r="M220" s="58"/>
      <c r="N220" s="58"/>
      <c r="O220" s="58">
        <v>0</v>
      </c>
      <c r="P220" s="60"/>
      <c r="Q220" s="58"/>
      <c r="R220" s="83">
        <f>'Daily BON Collection &amp; Fate'!I220/'Daily BON Counts'!N220</f>
        <v>0</v>
      </c>
    </row>
    <row r="221" spans="1:18" s="10" customFormat="1" x14ac:dyDescent="0.3">
      <c r="A221" s="33">
        <v>45511</v>
      </c>
      <c r="B221" s="233">
        <v>38</v>
      </c>
      <c r="C221" s="9" t="s">
        <v>58</v>
      </c>
      <c r="D221" s="9">
        <v>23</v>
      </c>
      <c r="E221" s="9">
        <v>4</v>
      </c>
      <c r="F221" s="9" t="s">
        <v>2</v>
      </c>
      <c r="G221" s="9">
        <v>1</v>
      </c>
      <c r="H221" s="58">
        <v>0</v>
      </c>
      <c r="I221" s="58"/>
      <c r="J221" s="58"/>
      <c r="K221" s="58"/>
      <c r="L221" s="58"/>
      <c r="M221" s="58"/>
      <c r="N221" s="58"/>
      <c r="O221" s="58">
        <v>0</v>
      </c>
      <c r="P221" s="60"/>
      <c r="Q221" s="58"/>
      <c r="R221" s="83">
        <f>'Daily BON Collection &amp; Fate'!I221/'Daily BON Counts'!N221</f>
        <v>0</v>
      </c>
    </row>
    <row r="222" spans="1:18" s="10" customFormat="1" x14ac:dyDescent="0.3">
      <c r="A222" s="33">
        <v>45512</v>
      </c>
      <c r="B222" s="233">
        <v>14</v>
      </c>
      <c r="C222" s="9" t="s">
        <v>58</v>
      </c>
      <c r="D222" s="9">
        <v>4</v>
      </c>
      <c r="E222" s="9">
        <v>1</v>
      </c>
      <c r="F222" s="9" t="s">
        <v>2</v>
      </c>
      <c r="G222" s="9">
        <v>0</v>
      </c>
      <c r="H222" s="58">
        <v>0</v>
      </c>
      <c r="I222" s="58"/>
      <c r="J222" s="58"/>
      <c r="K222" s="58"/>
      <c r="L222" s="58"/>
      <c r="M222" s="58"/>
      <c r="N222" s="58"/>
      <c r="O222" s="58">
        <v>0</v>
      </c>
      <c r="P222" s="60"/>
      <c r="Q222" s="58"/>
      <c r="R222" s="83">
        <f>'Daily BON Collection &amp; Fate'!I222/'Daily BON Counts'!N222</f>
        <v>0</v>
      </c>
    </row>
    <row r="223" spans="1:18" s="10" customFormat="1" x14ac:dyDescent="0.3">
      <c r="A223" s="33">
        <v>45513</v>
      </c>
      <c r="B223" s="233">
        <v>78</v>
      </c>
      <c r="C223" s="9" t="s">
        <v>58</v>
      </c>
      <c r="D223" s="9">
        <v>8</v>
      </c>
      <c r="E223" s="9">
        <v>2</v>
      </c>
      <c r="F223" s="9" t="s">
        <v>2</v>
      </c>
      <c r="G223" s="9">
        <v>2</v>
      </c>
      <c r="H223" s="58">
        <v>0</v>
      </c>
      <c r="I223" s="248"/>
      <c r="J223" s="58"/>
      <c r="K223" s="58"/>
      <c r="L223" s="58"/>
      <c r="M223" s="58"/>
      <c r="N223" s="58"/>
      <c r="O223" s="58">
        <v>0</v>
      </c>
      <c r="P223" s="60"/>
      <c r="Q223" s="58"/>
      <c r="R223" s="83">
        <f>'Daily BON Collection &amp; Fate'!I223/'Daily BON Counts'!N223</f>
        <v>0</v>
      </c>
    </row>
    <row r="224" spans="1:18" s="10" customFormat="1" x14ac:dyDescent="0.3">
      <c r="A224" s="33">
        <v>45514</v>
      </c>
      <c r="B224" s="233">
        <v>18</v>
      </c>
      <c r="C224" s="9" t="s">
        <v>58</v>
      </c>
      <c r="D224" s="9">
        <v>6</v>
      </c>
      <c r="E224" s="9">
        <v>11</v>
      </c>
      <c r="F224" s="9" t="s">
        <v>2</v>
      </c>
      <c r="G224" s="9">
        <v>0</v>
      </c>
      <c r="H224" s="58">
        <v>0</v>
      </c>
      <c r="I224" s="248"/>
      <c r="J224" s="58"/>
      <c r="K224" s="58"/>
      <c r="L224" s="58"/>
      <c r="M224" s="58"/>
      <c r="N224" s="58"/>
      <c r="O224" s="58">
        <v>0</v>
      </c>
      <c r="P224" s="60"/>
      <c r="Q224" s="58"/>
      <c r="R224" s="83">
        <f>'Daily BON Collection &amp; Fate'!I224/'Daily BON Counts'!N224</f>
        <v>0</v>
      </c>
    </row>
    <row r="225" spans="1:18" s="10" customFormat="1" x14ac:dyDescent="0.3">
      <c r="A225" s="33">
        <v>45515</v>
      </c>
      <c r="B225" s="233">
        <v>32</v>
      </c>
      <c r="C225" s="9" t="s">
        <v>58</v>
      </c>
      <c r="D225" s="9">
        <v>5</v>
      </c>
      <c r="E225" s="9">
        <v>2</v>
      </c>
      <c r="F225" s="9" t="s">
        <v>2</v>
      </c>
      <c r="G225" s="9">
        <v>0</v>
      </c>
      <c r="H225" s="58">
        <v>0</v>
      </c>
      <c r="I225" s="248"/>
      <c r="J225" s="58"/>
      <c r="K225" s="58"/>
      <c r="L225" s="58"/>
      <c r="M225" s="58"/>
      <c r="N225" s="58"/>
      <c r="O225" s="58">
        <v>0</v>
      </c>
      <c r="P225" s="60"/>
      <c r="Q225" s="58"/>
      <c r="R225" s="83">
        <f>'Daily BON Collection &amp; Fate'!I225/'Daily BON Counts'!N225</f>
        <v>0</v>
      </c>
    </row>
    <row r="226" spans="1:18" s="10" customFormat="1" x14ac:dyDescent="0.3">
      <c r="A226" s="33">
        <v>45516</v>
      </c>
      <c r="B226" s="233">
        <v>34</v>
      </c>
      <c r="C226" s="9" t="s">
        <v>58</v>
      </c>
      <c r="D226" s="9">
        <v>11</v>
      </c>
      <c r="E226" s="9">
        <v>2</v>
      </c>
      <c r="F226" s="9" t="s">
        <v>2</v>
      </c>
      <c r="G226" s="9">
        <v>0</v>
      </c>
      <c r="H226" s="58">
        <v>0</v>
      </c>
      <c r="I226" s="248"/>
      <c r="J226" s="58"/>
      <c r="K226" s="58"/>
      <c r="L226" s="58"/>
      <c r="M226" s="58"/>
      <c r="N226" s="58"/>
      <c r="O226" s="58">
        <v>0</v>
      </c>
      <c r="P226" s="60"/>
      <c r="Q226" s="58"/>
      <c r="R226" s="83">
        <f>'Daily BON Collection &amp; Fate'!I226/'Daily BON Counts'!N226</f>
        <v>0</v>
      </c>
    </row>
    <row r="227" spans="1:18" s="10" customFormat="1" x14ac:dyDescent="0.3">
      <c r="A227" s="33">
        <v>45517</v>
      </c>
      <c r="B227" s="233">
        <v>12</v>
      </c>
      <c r="C227" s="9" t="s">
        <v>58</v>
      </c>
      <c r="D227" s="9">
        <v>6</v>
      </c>
      <c r="E227" s="9">
        <v>6</v>
      </c>
      <c r="F227" s="9" t="s">
        <v>2</v>
      </c>
      <c r="G227" s="9">
        <v>1</v>
      </c>
      <c r="H227" s="58">
        <v>0</v>
      </c>
      <c r="I227" s="248"/>
      <c r="J227" s="58"/>
      <c r="K227" s="58"/>
      <c r="L227" s="58"/>
      <c r="M227" s="58"/>
      <c r="N227" s="58"/>
      <c r="O227" s="58">
        <v>0</v>
      </c>
      <c r="P227" s="60"/>
      <c r="Q227" s="58"/>
      <c r="R227" s="83">
        <f>'Daily BON Collection &amp; Fate'!I227/'Daily BON Counts'!N227</f>
        <v>0</v>
      </c>
    </row>
    <row r="228" spans="1:18" s="10" customFormat="1" x14ac:dyDescent="0.3">
      <c r="A228" s="33">
        <v>45518</v>
      </c>
      <c r="B228" s="233">
        <v>4</v>
      </c>
      <c r="C228" s="9" t="s">
        <v>58</v>
      </c>
      <c r="D228" s="9">
        <v>9</v>
      </c>
      <c r="E228" s="9">
        <v>3</v>
      </c>
      <c r="F228" s="9" t="s">
        <v>2</v>
      </c>
      <c r="G228" s="9">
        <v>0</v>
      </c>
      <c r="H228" s="58">
        <v>0</v>
      </c>
      <c r="I228" s="248"/>
      <c r="J228" s="58"/>
      <c r="K228" s="58"/>
      <c r="L228" s="58"/>
      <c r="M228" s="58"/>
      <c r="N228" s="58"/>
      <c r="O228" s="58">
        <v>0</v>
      </c>
      <c r="P228" s="60"/>
      <c r="Q228" s="58"/>
      <c r="R228" s="83" t="s">
        <v>3</v>
      </c>
    </row>
    <row r="229" spans="1:18" s="10" customFormat="1" x14ac:dyDescent="0.3">
      <c r="A229" s="33">
        <v>45519</v>
      </c>
      <c r="B229" s="233">
        <v>4</v>
      </c>
      <c r="C229" s="9" t="s">
        <v>58</v>
      </c>
      <c r="D229" s="9">
        <v>12</v>
      </c>
      <c r="E229" s="9">
        <v>1</v>
      </c>
      <c r="F229" s="9" t="s">
        <v>2</v>
      </c>
      <c r="G229" s="9">
        <v>1</v>
      </c>
      <c r="H229" s="58">
        <v>0</v>
      </c>
      <c r="I229" s="248"/>
      <c r="J229" s="58"/>
      <c r="K229" s="58"/>
      <c r="L229" s="58"/>
      <c r="M229" s="58"/>
      <c r="N229" s="58"/>
      <c r="O229" s="58">
        <v>0</v>
      </c>
      <c r="P229" s="60"/>
      <c r="Q229" s="58"/>
      <c r="R229" s="83" t="s">
        <v>3</v>
      </c>
    </row>
    <row r="230" spans="1:18" s="10" customFormat="1" x14ac:dyDescent="0.3">
      <c r="A230" s="33">
        <v>45520</v>
      </c>
      <c r="B230" s="233">
        <v>5</v>
      </c>
      <c r="C230" s="9" t="s">
        <v>58</v>
      </c>
      <c r="D230" s="9">
        <v>3</v>
      </c>
      <c r="E230" s="9">
        <v>3</v>
      </c>
      <c r="F230" s="9" t="s">
        <v>2</v>
      </c>
      <c r="G230" s="9">
        <v>0</v>
      </c>
      <c r="H230" s="58">
        <v>0</v>
      </c>
      <c r="I230" s="248"/>
      <c r="J230" s="58"/>
      <c r="K230" s="58"/>
      <c r="L230" s="58"/>
      <c r="M230" s="58"/>
      <c r="N230" s="58"/>
      <c r="O230" s="58">
        <v>0</v>
      </c>
      <c r="P230" s="60"/>
      <c r="Q230" s="58"/>
      <c r="R230" s="83" t="s">
        <v>3</v>
      </c>
    </row>
    <row r="231" spans="1:18" s="10" customFormat="1" x14ac:dyDescent="0.3">
      <c r="A231" s="33">
        <v>45521</v>
      </c>
      <c r="B231" s="233">
        <v>4</v>
      </c>
      <c r="C231" s="9" t="s">
        <v>58</v>
      </c>
      <c r="D231" s="9">
        <v>2</v>
      </c>
      <c r="E231" s="9">
        <v>0</v>
      </c>
      <c r="F231" s="9" t="s">
        <v>2</v>
      </c>
      <c r="G231" s="9">
        <v>0</v>
      </c>
      <c r="H231" s="58">
        <v>0</v>
      </c>
      <c r="I231" s="248"/>
      <c r="J231" s="58"/>
      <c r="K231" s="58"/>
      <c r="L231" s="58"/>
      <c r="M231" s="58"/>
      <c r="N231" s="58"/>
      <c r="O231" s="58">
        <v>0</v>
      </c>
      <c r="P231" s="60"/>
      <c r="Q231" s="58"/>
      <c r="R231" s="83" t="s">
        <v>3</v>
      </c>
    </row>
    <row r="232" spans="1:18" s="10" customFormat="1" x14ac:dyDescent="0.3">
      <c r="A232" s="33">
        <v>45522</v>
      </c>
      <c r="B232" s="233">
        <v>17</v>
      </c>
      <c r="C232" s="9" t="s">
        <v>58</v>
      </c>
      <c r="D232" s="9">
        <v>13</v>
      </c>
      <c r="E232" s="9">
        <v>1</v>
      </c>
      <c r="F232" s="9" t="s">
        <v>2</v>
      </c>
      <c r="G232" s="9">
        <v>0</v>
      </c>
      <c r="H232" s="58">
        <v>0</v>
      </c>
      <c r="I232" s="248"/>
      <c r="J232" s="58"/>
      <c r="K232" s="58"/>
      <c r="L232" s="58"/>
      <c r="M232" s="58"/>
      <c r="N232" s="58"/>
      <c r="O232" s="58">
        <v>0</v>
      </c>
      <c r="P232" s="60"/>
      <c r="Q232" s="58"/>
      <c r="R232" s="83" t="s">
        <v>3</v>
      </c>
    </row>
    <row r="233" spans="1:18" s="10" customFormat="1" x14ac:dyDescent="0.3">
      <c r="A233" s="33">
        <v>45523</v>
      </c>
      <c r="B233" s="233">
        <v>4</v>
      </c>
      <c r="C233" s="9" t="s">
        <v>58</v>
      </c>
      <c r="D233" s="9">
        <v>9</v>
      </c>
      <c r="E233" s="9">
        <v>1</v>
      </c>
      <c r="F233" s="9" t="s">
        <v>2</v>
      </c>
      <c r="G233" s="9">
        <v>0</v>
      </c>
      <c r="H233" s="58">
        <v>0</v>
      </c>
      <c r="I233" s="58"/>
      <c r="J233" s="58"/>
      <c r="K233" s="58"/>
      <c r="L233" s="58"/>
      <c r="M233" s="58"/>
      <c r="N233" s="58"/>
      <c r="O233" s="58">
        <v>0</v>
      </c>
      <c r="P233" s="60"/>
      <c r="Q233" s="58"/>
      <c r="R233" s="83">
        <f>'Daily BON Collection &amp; Fate'!I233/'Daily BON Counts'!N233</f>
        <v>0</v>
      </c>
    </row>
    <row r="234" spans="1:18" s="10" customFormat="1" x14ac:dyDescent="0.3">
      <c r="A234" s="33">
        <v>45524</v>
      </c>
      <c r="B234" s="233">
        <v>4</v>
      </c>
      <c r="C234" s="9" t="s">
        <v>58</v>
      </c>
      <c r="D234" s="9">
        <v>9</v>
      </c>
      <c r="E234" s="9">
        <v>1</v>
      </c>
      <c r="F234" s="9" t="s">
        <v>2</v>
      </c>
      <c r="G234" s="9">
        <v>0</v>
      </c>
      <c r="H234" s="58">
        <v>0</v>
      </c>
      <c r="I234" s="58"/>
      <c r="J234" s="58"/>
      <c r="K234" s="58"/>
      <c r="L234" s="58"/>
      <c r="M234" s="58"/>
      <c r="N234" s="58"/>
      <c r="O234" s="58">
        <v>0</v>
      </c>
      <c r="P234" s="60"/>
      <c r="Q234" s="58"/>
      <c r="R234" s="83">
        <f>'Daily BON Collection &amp; Fate'!I234/'Daily BON Counts'!N234</f>
        <v>0</v>
      </c>
    </row>
    <row r="235" spans="1:18" s="10" customFormat="1" x14ac:dyDescent="0.3">
      <c r="A235" s="33">
        <v>45525</v>
      </c>
      <c r="B235" s="233">
        <v>1</v>
      </c>
      <c r="C235" s="9" t="s">
        <v>58</v>
      </c>
      <c r="D235" s="9">
        <v>4</v>
      </c>
      <c r="E235" s="9">
        <v>0</v>
      </c>
      <c r="F235" s="9" t="s">
        <v>2</v>
      </c>
      <c r="G235" s="9">
        <v>0</v>
      </c>
      <c r="H235" s="58">
        <v>0</v>
      </c>
      <c r="I235" s="58"/>
      <c r="J235" s="58"/>
      <c r="K235" s="58"/>
      <c r="L235" s="58"/>
      <c r="M235" s="58"/>
      <c r="N235" s="58"/>
      <c r="O235" s="58">
        <v>0</v>
      </c>
      <c r="P235" s="60"/>
      <c r="Q235" s="58"/>
      <c r="R235" s="83">
        <f>'Daily BON Collection &amp; Fate'!I235/'Daily BON Counts'!N235</f>
        <v>0</v>
      </c>
    </row>
    <row r="236" spans="1:18" s="10" customFormat="1" x14ac:dyDescent="0.3">
      <c r="A236" s="33">
        <v>45526</v>
      </c>
      <c r="B236" s="233">
        <v>9</v>
      </c>
      <c r="C236" s="9" t="s">
        <v>58</v>
      </c>
      <c r="D236" s="9">
        <v>3</v>
      </c>
      <c r="E236" s="9">
        <v>0</v>
      </c>
      <c r="F236" s="9" t="s">
        <v>2</v>
      </c>
      <c r="G236" s="9">
        <v>0</v>
      </c>
      <c r="H236" s="58">
        <v>0</v>
      </c>
      <c r="I236" s="58"/>
      <c r="J236" s="58"/>
      <c r="K236" s="58"/>
      <c r="L236" s="58"/>
      <c r="M236" s="58"/>
      <c r="N236" s="58"/>
      <c r="O236" s="58">
        <v>0</v>
      </c>
      <c r="P236" s="60"/>
      <c r="Q236" s="58"/>
      <c r="R236" s="83">
        <f>'Daily BON Collection &amp; Fate'!I236/'Daily BON Counts'!N236</f>
        <v>0</v>
      </c>
    </row>
    <row r="237" spans="1:18" s="10" customFormat="1" x14ac:dyDescent="0.3">
      <c r="A237" s="33">
        <v>45527</v>
      </c>
      <c r="B237" s="233">
        <v>2</v>
      </c>
      <c r="C237" s="9" t="s">
        <v>58</v>
      </c>
      <c r="D237" s="9">
        <v>1</v>
      </c>
      <c r="E237" s="9">
        <v>0</v>
      </c>
      <c r="F237" s="9" t="s">
        <v>2</v>
      </c>
      <c r="G237" s="9">
        <v>0</v>
      </c>
      <c r="H237" s="58">
        <v>0</v>
      </c>
      <c r="I237" s="58"/>
      <c r="J237" s="58"/>
      <c r="K237" s="58"/>
      <c r="L237" s="58"/>
      <c r="M237" s="58"/>
      <c r="N237" s="58"/>
      <c r="O237" s="58">
        <v>0</v>
      </c>
      <c r="P237" s="60"/>
      <c r="Q237" s="58"/>
      <c r="R237" s="83">
        <f>'Daily BON Collection &amp; Fate'!I237/'Daily BON Counts'!N237</f>
        <v>0</v>
      </c>
    </row>
    <row r="238" spans="1:18" s="10" customFormat="1" x14ac:dyDescent="0.3">
      <c r="A238" s="33">
        <v>45528</v>
      </c>
      <c r="B238" s="233">
        <v>2</v>
      </c>
      <c r="C238" s="9" t="s">
        <v>58</v>
      </c>
      <c r="D238" s="9">
        <v>1</v>
      </c>
      <c r="E238" s="9">
        <v>0</v>
      </c>
      <c r="F238" s="9" t="s">
        <v>2</v>
      </c>
      <c r="G238" s="9">
        <v>0</v>
      </c>
      <c r="H238" s="58">
        <v>0</v>
      </c>
      <c r="I238" s="58"/>
      <c r="J238" s="58"/>
      <c r="K238" s="58"/>
      <c r="L238" s="58"/>
      <c r="M238" s="58"/>
      <c r="N238" s="58"/>
      <c r="O238" s="58">
        <v>0</v>
      </c>
      <c r="P238" s="60"/>
      <c r="Q238" s="58"/>
      <c r="R238" s="83">
        <f>'Daily BON Collection &amp; Fate'!I238/'Daily BON Counts'!N238</f>
        <v>0</v>
      </c>
    </row>
    <row r="239" spans="1:18" s="10" customFormat="1" x14ac:dyDescent="0.3">
      <c r="A239" s="33">
        <v>45529</v>
      </c>
      <c r="B239" s="233">
        <v>0</v>
      </c>
      <c r="C239" s="9" t="s">
        <v>58</v>
      </c>
      <c r="D239" s="9">
        <v>0</v>
      </c>
      <c r="E239" s="9">
        <v>0</v>
      </c>
      <c r="F239" s="9" t="s">
        <v>2</v>
      </c>
      <c r="G239" s="9">
        <v>0</v>
      </c>
      <c r="H239" s="58">
        <v>0</v>
      </c>
      <c r="I239" s="58"/>
      <c r="J239" s="58"/>
      <c r="K239" s="58"/>
      <c r="L239" s="58"/>
      <c r="M239" s="58"/>
      <c r="N239" s="58"/>
      <c r="O239" s="58">
        <v>0</v>
      </c>
      <c r="P239" s="60"/>
      <c r="Q239" s="58"/>
      <c r="R239" s="83">
        <f>'Daily BON Collection &amp; Fate'!I239/'Daily BON Counts'!N239</f>
        <v>0</v>
      </c>
    </row>
    <row r="240" spans="1:18" s="10" customFormat="1" x14ac:dyDescent="0.3">
      <c r="A240" s="33">
        <v>45530</v>
      </c>
      <c r="B240" s="212"/>
      <c r="C240" s="9" t="s">
        <v>58</v>
      </c>
      <c r="D240" s="9"/>
      <c r="E240" s="9"/>
      <c r="F240" s="9" t="s">
        <v>2</v>
      </c>
      <c r="G240" s="9" t="s">
        <v>123</v>
      </c>
      <c r="H240" s="58"/>
      <c r="I240" s="58"/>
      <c r="J240" s="58"/>
      <c r="K240" s="58"/>
      <c r="L240" s="58"/>
      <c r="M240" s="58"/>
      <c r="N240" s="58"/>
      <c r="O240" s="58"/>
      <c r="P240" s="60"/>
      <c r="Q240" s="58"/>
      <c r="R240" s="83">
        <f>'Daily BON Collection &amp; Fate'!I240/'Daily BON Counts'!N240</f>
        <v>0</v>
      </c>
    </row>
    <row r="241" spans="1:18" s="10" customFormat="1" x14ac:dyDescent="0.3">
      <c r="A241" s="33">
        <v>45531</v>
      </c>
      <c r="B241" s="212"/>
      <c r="C241" s="9" t="s">
        <v>58</v>
      </c>
      <c r="D241" s="9"/>
      <c r="E241" s="9"/>
      <c r="F241" s="9" t="s">
        <v>2</v>
      </c>
      <c r="G241" s="9" t="s">
        <v>123</v>
      </c>
      <c r="H241" s="58"/>
      <c r="I241" s="58"/>
      <c r="J241" s="58"/>
      <c r="K241" s="58"/>
      <c r="L241" s="58"/>
      <c r="M241" s="58"/>
      <c r="N241" s="58"/>
      <c r="O241" s="58"/>
      <c r="P241" s="60"/>
      <c r="Q241" s="58"/>
      <c r="R241" s="83" t="e">
        <f>'Daily BON Collection &amp; Fate'!I241/'Daily BON Counts'!N241</f>
        <v>#DIV/0!</v>
      </c>
    </row>
    <row r="242" spans="1:18" s="10" customFormat="1" x14ac:dyDescent="0.3">
      <c r="A242" s="33">
        <v>45532</v>
      </c>
      <c r="B242" s="212"/>
      <c r="C242" s="9" t="s">
        <v>58</v>
      </c>
      <c r="D242" s="9"/>
      <c r="E242" s="9"/>
      <c r="F242" s="9" t="s">
        <v>2</v>
      </c>
      <c r="G242" s="9" t="s">
        <v>123</v>
      </c>
      <c r="H242" s="58"/>
      <c r="I242" s="58"/>
      <c r="J242" s="58"/>
      <c r="K242" s="58"/>
      <c r="L242" s="58"/>
      <c r="M242" s="58"/>
      <c r="N242" s="58"/>
      <c r="O242" s="58"/>
      <c r="P242" s="60"/>
      <c r="Q242" s="58"/>
      <c r="R242" s="83" t="e">
        <f>'Daily BON Collection &amp; Fate'!I242/'Daily BON Counts'!N242</f>
        <v>#DIV/0!</v>
      </c>
    </row>
    <row r="243" spans="1:18" s="10" customFormat="1" x14ac:dyDescent="0.3">
      <c r="A243" s="33">
        <v>45533</v>
      </c>
      <c r="B243" s="212"/>
      <c r="C243" s="9" t="s">
        <v>58</v>
      </c>
      <c r="D243" s="9"/>
      <c r="E243" s="9"/>
      <c r="F243" s="9" t="s">
        <v>2</v>
      </c>
      <c r="G243" s="9" t="s">
        <v>123</v>
      </c>
      <c r="H243" s="58"/>
      <c r="I243" s="58"/>
      <c r="J243" s="58"/>
      <c r="K243" s="58"/>
      <c r="L243" s="58"/>
      <c r="M243" s="58"/>
      <c r="N243" s="58"/>
      <c r="O243" s="58"/>
      <c r="P243" s="60"/>
      <c r="Q243" s="58"/>
      <c r="R243" s="83" t="e">
        <f>'Daily BON Collection &amp; Fate'!I243/'Daily BON Counts'!N243</f>
        <v>#DIV/0!</v>
      </c>
    </row>
    <row r="244" spans="1:18" s="10" customFormat="1" x14ac:dyDescent="0.3">
      <c r="A244" s="33">
        <v>45534</v>
      </c>
      <c r="B244" s="212"/>
      <c r="C244" s="9" t="s">
        <v>58</v>
      </c>
      <c r="D244" s="9"/>
      <c r="E244" s="9"/>
      <c r="F244" s="9" t="s">
        <v>2</v>
      </c>
      <c r="G244" s="9" t="s">
        <v>123</v>
      </c>
      <c r="H244" s="58"/>
      <c r="I244" s="58"/>
      <c r="J244" s="58"/>
      <c r="K244" s="58"/>
      <c r="L244" s="58"/>
      <c r="M244" s="58"/>
      <c r="N244" s="58"/>
      <c r="O244" s="58"/>
      <c r="P244" s="60"/>
      <c r="Q244" s="58"/>
      <c r="R244" s="83" t="e">
        <f>'Daily BON Collection &amp; Fate'!I244/'Daily BON Counts'!N244</f>
        <v>#DIV/0!</v>
      </c>
    </row>
    <row r="245" spans="1:18" s="10" customFormat="1" x14ac:dyDescent="0.3">
      <c r="A245" s="33">
        <v>45535</v>
      </c>
      <c r="B245" s="212"/>
      <c r="C245" s="9" t="s">
        <v>58</v>
      </c>
      <c r="D245" s="9"/>
      <c r="E245" s="9"/>
      <c r="F245" s="9" t="s">
        <v>2</v>
      </c>
      <c r="G245" s="9" t="s">
        <v>123</v>
      </c>
      <c r="H245" s="58"/>
      <c r="I245" s="58"/>
      <c r="J245" s="58"/>
      <c r="K245" s="58"/>
      <c r="L245" s="58"/>
      <c r="M245" s="58"/>
      <c r="N245" s="58"/>
      <c r="O245" s="58"/>
      <c r="P245" s="60"/>
      <c r="Q245" s="58"/>
      <c r="R245" s="83" t="e">
        <f>'Daily BON Collection &amp; Fate'!I245/'Daily BON Counts'!N245</f>
        <v>#DIV/0!</v>
      </c>
    </row>
    <row r="246" spans="1:18" s="10" customFormat="1" x14ac:dyDescent="0.3">
      <c r="A246" s="33">
        <v>45536</v>
      </c>
      <c r="B246" s="212"/>
      <c r="C246" s="9" t="s">
        <v>58</v>
      </c>
      <c r="D246" s="9"/>
      <c r="E246" s="9"/>
      <c r="F246" s="9" t="s">
        <v>2</v>
      </c>
      <c r="G246" s="9" t="s">
        <v>123</v>
      </c>
      <c r="H246" s="58"/>
      <c r="I246" s="58"/>
      <c r="J246" s="58"/>
      <c r="K246" s="58"/>
      <c r="L246" s="58"/>
      <c r="M246" s="58"/>
      <c r="N246" s="58"/>
      <c r="O246" s="58"/>
      <c r="P246" s="60"/>
      <c r="Q246" s="58"/>
      <c r="R246" s="83" t="e">
        <f>'Daily BON Collection &amp; Fate'!I246/'Daily BON Counts'!N246</f>
        <v>#DIV/0!</v>
      </c>
    </row>
    <row r="247" spans="1:18" s="10" customFormat="1" x14ac:dyDescent="0.3">
      <c r="A247" s="33">
        <v>45537</v>
      </c>
      <c r="B247" s="212"/>
      <c r="C247" s="9" t="s">
        <v>58</v>
      </c>
      <c r="D247" s="9"/>
      <c r="E247" s="9"/>
      <c r="F247" s="9" t="s">
        <v>2</v>
      </c>
      <c r="G247" s="9" t="s">
        <v>123</v>
      </c>
      <c r="H247" s="58"/>
      <c r="I247" s="58"/>
      <c r="J247" s="58"/>
      <c r="K247" s="58"/>
      <c r="L247" s="58"/>
      <c r="M247" s="58"/>
      <c r="N247" s="58"/>
      <c r="O247" s="58"/>
      <c r="P247" s="60"/>
      <c r="Q247" s="58"/>
      <c r="R247" s="83" t="e">
        <f>'Daily BON Collection &amp; Fate'!I247/'Daily BON Counts'!N247</f>
        <v>#DIV/0!</v>
      </c>
    </row>
    <row r="248" spans="1:18" s="10" customFormat="1" x14ac:dyDescent="0.3">
      <c r="A248" s="33">
        <v>45538</v>
      </c>
      <c r="B248" s="212"/>
      <c r="C248" s="9" t="s">
        <v>58</v>
      </c>
      <c r="D248" s="9"/>
      <c r="E248" s="9"/>
      <c r="F248" s="9" t="s">
        <v>2</v>
      </c>
      <c r="G248" s="9" t="s">
        <v>123</v>
      </c>
      <c r="H248" s="58"/>
      <c r="I248" s="58"/>
      <c r="J248" s="58"/>
      <c r="K248" s="58"/>
      <c r="L248" s="58"/>
      <c r="M248" s="58"/>
      <c r="N248" s="58"/>
      <c r="O248" s="58"/>
      <c r="P248" s="60"/>
      <c r="Q248" s="58"/>
      <c r="R248" s="83" t="e">
        <f>'Daily BON Collection &amp; Fate'!I248/'Daily BON Counts'!N248</f>
        <v>#DIV/0!</v>
      </c>
    </row>
    <row r="249" spans="1:18" s="10" customFormat="1" x14ac:dyDescent="0.3">
      <c r="A249" s="33">
        <v>45539</v>
      </c>
      <c r="B249" s="212"/>
      <c r="C249" s="9" t="s">
        <v>58</v>
      </c>
      <c r="D249" s="9"/>
      <c r="E249" s="9"/>
      <c r="F249" s="9" t="s">
        <v>2</v>
      </c>
      <c r="G249" s="9" t="s">
        <v>123</v>
      </c>
      <c r="H249" s="58"/>
      <c r="I249" s="58"/>
      <c r="J249" s="58"/>
      <c r="K249" s="58"/>
      <c r="L249" s="58"/>
      <c r="M249" s="58"/>
      <c r="N249" s="58"/>
      <c r="O249" s="58"/>
      <c r="P249" s="60"/>
      <c r="Q249" s="58"/>
      <c r="R249" s="83" t="e">
        <f>'Daily BON Collection &amp; Fate'!I249/'Daily BON Counts'!N249</f>
        <v>#DIV/0!</v>
      </c>
    </row>
    <row r="250" spans="1:18" s="10" customFormat="1" x14ac:dyDescent="0.3">
      <c r="A250" s="33">
        <v>45540</v>
      </c>
      <c r="B250" s="212"/>
      <c r="C250" s="9" t="s">
        <v>58</v>
      </c>
      <c r="D250" s="9"/>
      <c r="E250" s="9"/>
      <c r="F250" s="9" t="s">
        <v>2</v>
      </c>
      <c r="G250" s="9" t="s">
        <v>123</v>
      </c>
      <c r="H250" s="58"/>
      <c r="I250" s="58"/>
      <c r="J250" s="58"/>
      <c r="K250" s="58"/>
      <c r="L250" s="58"/>
      <c r="M250" s="58"/>
      <c r="N250" s="58"/>
      <c r="O250" s="58"/>
      <c r="P250" s="60"/>
      <c r="Q250" s="58"/>
      <c r="R250" s="83" t="e">
        <f>'Daily BON Collection &amp; Fate'!I250/'Daily BON Counts'!N250</f>
        <v>#DIV/0!</v>
      </c>
    </row>
    <row r="251" spans="1:18" s="10" customFormat="1" x14ac:dyDescent="0.3">
      <c r="A251" s="33">
        <v>45541</v>
      </c>
      <c r="B251" s="212"/>
      <c r="C251" s="9" t="s">
        <v>58</v>
      </c>
      <c r="D251" s="9"/>
      <c r="E251" s="9"/>
      <c r="F251" s="9" t="s">
        <v>2</v>
      </c>
      <c r="G251" s="9" t="s">
        <v>123</v>
      </c>
      <c r="H251" s="58"/>
      <c r="I251" s="58"/>
      <c r="J251" s="58"/>
      <c r="K251" s="58"/>
      <c r="L251" s="58"/>
      <c r="M251" s="58"/>
      <c r="N251" s="58"/>
      <c r="O251" s="58"/>
      <c r="P251" s="60"/>
      <c r="Q251" s="58"/>
      <c r="R251" s="83" t="e">
        <f>'Daily BON Collection &amp; Fate'!I251/'Daily BON Counts'!N251</f>
        <v>#DIV/0!</v>
      </c>
    </row>
    <row r="252" spans="1:18" s="10" customFormat="1" x14ac:dyDescent="0.3">
      <c r="A252" s="33">
        <v>45542</v>
      </c>
      <c r="B252" s="212"/>
      <c r="C252" s="9" t="s">
        <v>58</v>
      </c>
      <c r="D252" s="9" t="s">
        <v>2</v>
      </c>
      <c r="E252" s="9"/>
      <c r="F252" s="9" t="s">
        <v>2</v>
      </c>
      <c r="G252" s="9" t="s">
        <v>2</v>
      </c>
      <c r="H252" s="58"/>
      <c r="I252" s="58"/>
      <c r="J252" s="58"/>
      <c r="K252" s="58"/>
      <c r="L252" s="58"/>
      <c r="M252" s="58"/>
      <c r="N252" s="58"/>
      <c r="O252" s="58"/>
      <c r="P252" s="60"/>
      <c r="Q252" s="58"/>
      <c r="R252" s="83" t="e">
        <f>'Daily BON Collection &amp; Fate'!I252/'Daily BON Counts'!N252</f>
        <v>#DIV/0!</v>
      </c>
    </row>
    <row r="253" spans="1:18" s="10" customFormat="1" x14ac:dyDescent="0.3">
      <c r="A253" s="33">
        <v>45543</v>
      </c>
      <c r="B253" s="212"/>
      <c r="C253" s="9" t="s">
        <v>58</v>
      </c>
      <c r="D253" s="9" t="s">
        <v>2</v>
      </c>
      <c r="E253" s="13"/>
      <c r="F253" s="9" t="s">
        <v>2</v>
      </c>
      <c r="G253" s="9" t="s">
        <v>2</v>
      </c>
      <c r="H253" s="58"/>
      <c r="I253" s="58"/>
      <c r="J253" s="58"/>
      <c r="K253" s="58"/>
      <c r="L253" s="58"/>
      <c r="M253" s="58"/>
      <c r="N253" s="58"/>
      <c r="O253" s="58"/>
      <c r="P253" s="60"/>
      <c r="Q253" s="58"/>
      <c r="R253" s="83" t="e">
        <f>'Daily BON Collection &amp; Fate'!I253/'Daily BON Counts'!N253</f>
        <v>#DIV/0!</v>
      </c>
    </row>
    <row r="254" spans="1:18" s="10" customFormat="1" x14ac:dyDescent="0.3">
      <c r="A254" s="33">
        <v>45544</v>
      </c>
      <c r="B254" s="212"/>
      <c r="C254" s="9" t="s">
        <v>58</v>
      </c>
      <c r="D254" s="9" t="s">
        <v>2</v>
      </c>
      <c r="E254" s="13"/>
      <c r="F254" s="9" t="s">
        <v>2</v>
      </c>
      <c r="G254" s="9" t="s">
        <v>2</v>
      </c>
      <c r="H254" s="58"/>
      <c r="I254" s="58"/>
      <c r="J254" s="58"/>
      <c r="K254" s="58"/>
      <c r="L254" s="58"/>
      <c r="M254" s="58"/>
      <c r="N254" s="58"/>
      <c r="O254" s="58"/>
      <c r="P254" s="60"/>
      <c r="Q254" s="58"/>
      <c r="R254" s="83" t="e">
        <f>'Daily BON Collection &amp; Fate'!I254/'Daily BON Counts'!N254</f>
        <v>#DIV/0!</v>
      </c>
    </row>
    <row r="255" spans="1:18" s="10" customFormat="1" x14ac:dyDescent="0.3">
      <c r="A255" s="33">
        <v>45545</v>
      </c>
      <c r="B255" s="212"/>
      <c r="C255" s="9" t="s">
        <v>58</v>
      </c>
      <c r="D255" s="9" t="s">
        <v>2</v>
      </c>
      <c r="E255" s="13"/>
      <c r="F255" s="9" t="s">
        <v>2</v>
      </c>
      <c r="G255" s="9" t="s">
        <v>2</v>
      </c>
      <c r="H255" s="58"/>
      <c r="I255" s="8"/>
      <c r="J255" s="8"/>
      <c r="K255" s="58"/>
      <c r="L255" s="14"/>
      <c r="M255" s="8"/>
      <c r="N255" s="8"/>
      <c r="O255" s="58"/>
      <c r="P255" s="14"/>
      <c r="Q255" s="8"/>
      <c r="R255" s="8"/>
    </row>
    <row r="256" spans="1:18" s="10" customFormat="1" x14ac:dyDescent="0.3">
      <c r="A256" s="33">
        <v>45546</v>
      </c>
      <c r="B256" s="33"/>
      <c r="C256" s="58" t="s">
        <v>58</v>
      </c>
      <c r="D256" s="58" t="s">
        <v>2</v>
      </c>
      <c r="E256" s="58"/>
      <c r="F256" s="58" t="s">
        <v>2</v>
      </c>
      <c r="G256" s="58" t="s">
        <v>2</v>
      </c>
      <c r="H256" s="58"/>
      <c r="I256" s="8"/>
      <c r="J256" s="8"/>
      <c r="K256" s="58"/>
      <c r="L256" s="14"/>
      <c r="M256" s="8"/>
      <c r="N256" s="8"/>
      <c r="O256" s="58"/>
      <c r="P256" s="14"/>
      <c r="Q256" s="8"/>
      <c r="R256" s="8"/>
    </row>
    <row r="257" spans="1:18" s="10" customFormat="1" x14ac:dyDescent="0.3">
      <c r="A257" s="33">
        <v>45547</v>
      </c>
      <c r="B257" s="33"/>
      <c r="C257" s="58" t="s">
        <v>58</v>
      </c>
      <c r="D257" s="58" t="s">
        <v>2</v>
      </c>
      <c r="E257" s="58"/>
      <c r="F257" s="58" t="s">
        <v>2</v>
      </c>
      <c r="G257" s="58" t="s">
        <v>2</v>
      </c>
      <c r="H257" s="58"/>
      <c r="I257" s="8"/>
      <c r="J257" s="8"/>
      <c r="K257" s="58"/>
      <c r="L257" s="14"/>
      <c r="M257" s="8"/>
      <c r="N257" s="8"/>
      <c r="O257" s="58"/>
      <c r="P257" s="14"/>
      <c r="Q257" s="8"/>
      <c r="R257" s="8"/>
    </row>
    <row r="258" spans="1:18" s="10" customFormat="1" x14ac:dyDescent="0.3">
      <c r="A258" s="33">
        <v>45548</v>
      </c>
      <c r="B258" s="33"/>
      <c r="C258" s="58" t="s">
        <v>58</v>
      </c>
      <c r="D258" s="58" t="s">
        <v>2</v>
      </c>
      <c r="E258" s="58"/>
      <c r="F258" s="58" t="s">
        <v>2</v>
      </c>
      <c r="G258" s="58" t="s">
        <v>2</v>
      </c>
      <c r="H258" s="59"/>
      <c r="I258" s="8"/>
      <c r="J258" s="8"/>
      <c r="K258" s="58"/>
      <c r="L258" s="14"/>
      <c r="M258" s="8"/>
      <c r="N258" s="8"/>
      <c r="O258" s="58"/>
      <c r="P258" s="14"/>
      <c r="Q258" s="8"/>
      <c r="R258" s="8"/>
    </row>
    <row r="259" spans="1:18" x14ac:dyDescent="0.3">
      <c r="A259" s="33"/>
      <c r="B259" s="33"/>
      <c r="H259" s="59"/>
      <c r="L259" s="21"/>
      <c r="N259" s="22"/>
      <c r="O259" s="58"/>
      <c r="R259" s="8"/>
    </row>
    <row r="260" spans="1:18" x14ac:dyDescent="0.3">
      <c r="A260" s="23" t="s">
        <v>8</v>
      </c>
      <c r="B260" s="9">
        <f>SUM(B3:B258)</f>
        <v>10192</v>
      </c>
      <c r="C260" s="9">
        <f>SUM(C3:C258)</f>
        <v>0</v>
      </c>
      <c r="D260" s="9">
        <f t="shared" ref="D260:L260" si="0">SUM(D3:D258)</f>
        <v>2739</v>
      </c>
      <c r="E260" s="9">
        <f t="shared" si="0"/>
        <v>138</v>
      </c>
      <c r="F260" s="9">
        <f t="shared" si="0"/>
        <v>0</v>
      </c>
      <c r="G260" s="9">
        <f t="shared" si="0"/>
        <v>5</v>
      </c>
      <c r="H260" s="9">
        <f>SUM(H3:H259)</f>
        <v>2</v>
      </c>
      <c r="I260" s="9">
        <f t="shared" si="0"/>
        <v>0</v>
      </c>
      <c r="J260" s="9">
        <f t="shared" si="0"/>
        <v>0</v>
      </c>
      <c r="K260" s="9">
        <f t="shared" si="0"/>
        <v>0</v>
      </c>
      <c r="L260" s="21">
        <f t="shared" si="0"/>
        <v>0</v>
      </c>
      <c r="M260" s="9">
        <f>SUM(M3:M226)</f>
        <v>0</v>
      </c>
      <c r="N260" s="9">
        <f>SUM(N3:N226)</f>
        <v>0</v>
      </c>
      <c r="O260" s="9">
        <f>SUM(O3:O259)</f>
        <v>1</v>
      </c>
      <c r="P260" s="21">
        <f>SUM(P3:P258)</f>
        <v>47</v>
      </c>
      <c r="R260" s="83">
        <f>'Daily BON Collection &amp; Fate'!I260/'Daily BON Counts'!N370</f>
        <v>0</v>
      </c>
    </row>
    <row r="261" spans="1:18" ht="87" thickBot="1" x14ac:dyDescent="0.35">
      <c r="B261" s="37" t="s">
        <v>146</v>
      </c>
      <c r="C261" s="37" t="s">
        <v>20</v>
      </c>
      <c r="D261" s="37" t="s">
        <v>75</v>
      </c>
      <c r="E261" s="38" t="s">
        <v>62</v>
      </c>
      <c r="F261" s="38" t="s">
        <v>63</v>
      </c>
      <c r="G261" s="38"/>
      <c r="H261" s="17" t="s">
        <v>95</v>
      </c>
      <c r="I261" s="19" t="s">
        <v>22</v>
      </c>
      <c r="J261" s="18" t="s">
        <v>78</v>
      </c>
      <c r="K261" s="18" t="s">
        <v>79</v>
      </c>
      <c r="L261" s="19" t="s">
        <v>24</v>
      </c>
      <c r="M261" s="19" t="s">
        <v>25</v>
      </c>
      <c r="N261" s="19" t="s">
        <v>31</v>
      </c>
      <c r="O261" s="57" t="s">
        <v>108</v>
      </c>
      <c r="P261" s="19" t="s">
        <v>28</v>
      </c>
      <c r="Q261" s="19" t="s">
        <v>29</v>
      </c>
      <c r="R261" s="19" t="s">
        <v>32</v>
      </c>
    </row>
    <row r="262" spans="1:18" ht="16.2" thickTop="1" x14ac:dyDescent="0.3"/>
    <row r="263" spans="1:18" x14ac:dyDescent="0.3">
      <c r="H263" s="58"/>
    </row>
    <row r="264" spans="1:18" x14ac:dyDescent="0.3">
      <c r="H264" s="58"/>
    </row>
  </sheetData>
  <mergeCells count="2">
    <mergeCell ref="D1:H1"/>
    <mergeCell ref="I1:R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87"/>
  <sheetViews>
    <sheetView topLeftCell="A3" workbookViewId="0">
      <selection activeCell="K13" sqref="K13"/>
    </sheetView>
  </sheetViews>
  <sheetFormatPr defaultColWidth="8.69921875" defaultRowHeight="14.4" customHeight="1" x14ac:dyDescent="0.3"/>
  <cols>
    <col min="1" max="2" width="9.19921875" style="10" customWidth="1"/>
    <col min="3" max="4" width="9.69921875" style="10" customWidth="1"/>
    <col min="5" max="10" width="9.19921875" style="10" customWidth="1"/>
    <col min="11" max="11" width="12" style="10" customWidth="1"/>
    <col min="12" max="12" width="39.19921875" style="10" customWidth="1"/>
    <col min="13" max="16384" width="8.69921875" style="10"/>
  </cols>
  <sheetData>
    <row r="1" spans="1:15" ht="14.4" customHeight="1" x14ac:dyDescent="0.3">
      <c r="B1" s="11" t="s">
        <v>84</v>
      </c>
    </row>
    <row r="2" spans="1:15" ht="14.4" customHeight="1" x14ac:dyDescent="0.3">
      <c r="B2" s="11" t="s">
        <v>85</v>
      </c>
    </row>
    <row r="3" spans="1:15" s="15" customFormat="1" ht="50.4" customHeight="1" x14ac:dyDescent="0.3">
      <c r="A3" s="53"/>
      <c r="B3" s="53" t="s">
        <v>54</v>
      </c>
      <c r="C3" s="53" t="s">
        <v>93</v>
      </c>
      <c r="D3" s="53" t="s">
        <v>94</v>
      </c>
      <c r="E3" s="53" t="s">
        <v>48</v>
      </c>
      <c r="F3" s="53" t="s">
        <v>49</v>
      </c>
      <c r="G3" s="54" t="s">
        <v>51</v>
      </c>
      <c r="H3" s="53" t="s">
        <v>52</v>
      </c>
      <c r="I3" s="53" t="s">
        <v>50</v>
      </c>
      <c r="J3" s="54" t="s">
        <v>65</v>
      </c>
      <c r="K3" s="66" t="s">
        <v>8</v>
      </c>
      <c r="L3" s="39"/>
      <c r="N3" s="39"/>
      <c r="O3" s="39"/>
    </row>
    <row r="4" spans="1:15" ht="14.4" customHeight="1" x14ac:dyDescent="0.3">
      <c r="A4" s="21">
        <v>2012</v>
      </c>
      <c r="B4" s="40">
        <v>0.19713020030816641</v>
      </c>
      <c r="C4" s="40">
        <v>6.2296695771272038E-2</v>
      </c>
      <c r="D4" s="40">
        <v>6.2296695771272038E-2</v>
      </c>
      <c r="E4" s="43">
        <v>0.22522898476288306</v>
      </c>
      <c r="F4" s="40">
        <v>6.2296695771272038E-2</v>
      </c>
      <c r="G4" s="40">
        <v>4.8686012669063521E-2</v>
      </c>
      <c r="H4" s="40">
        <f>2472/K4</f>
        <v>2.6450950179763739E-2</v>
      </c>
      <c r="I4" s="46" t="s">
        <v>53</v>
      </c>
      <c r="J4" s="49"/>
      <c r="K4" s="63">
        <v>93456</v>
      </c>
      <c r="L4" s="50" t="s">
        <v>66</v>
      </c>
      <c r="N4" s="12"/>
      <c r="O4" s="12"/>
    </row>
    <row r="5" spans="1:15" ht="14.4" customHeight="1" x14ac:dyDescent="0.3">
      <c r="A5" s="21">
        <v>2013</v>
      </c>
      <c r="B5" s="41">
        <v>0.15428402211108186</v>
      </c>
      <c r="C5" s="41">
        <v>0.20276169167324734</v>
      </c>
      <c r="D5" s="41">
        <v>0.20276169167324734</v>
      </c>
      <c r="E5" s="43">
        <v>0.15214530139510399</v>
      </c>
      <c r="F5" s="41">
        <v>0.20276169167324734</v>
      </c>
      <c r="G5" s="41">
        <v>0.14389751689040975</v>
      </c>
      <c r="H5" s="41">
        <v>1.7000087742388348E-3</v>
      </c>
      <c r="I5" s="47">
        <v>3.1806615776081427E-4</v>
      </c>
      <c r="J5" s="49"/>
      <c r="K5" s="64">
        <v>84347</v>
      </c>
      <c r="L5" s="65" t="s">
        <v>59</v>
      </c>
      <c r="N5" s="12"/>
      <c r="O5" s="12"/>
    </row>
    <row r="6" spans="1:15" ht="14.4" customHeight="1" x14ac:dyDescent="0.3">
      <c r="A6" s="21">
        <v>2014</v>
      </c>
      <c r="B6" s="42">
        <v>0.1517148754581028</v>
      </c>
      <c r="C6" s="42">
        <v>0.24783759742507661</v>
      </c>
      <c r="D6" s="42">
        <v>0.24783759742507661</v>
      </c>
      <c r="E6" s="72">
        <v>0.15691053334108707</v>
      </c>
      <c r="F6" s="42">
        <v>0.24783759742507661</v>
      </c>
      <c r="G6" s="42">
        <v>0.15392902504823611</v>
      </c>
      <c r="H6" s="42">
        <v>2.3580293468928551E-2</v>
      </c>
      <c r="I6" s="48">
        <v>4.4879160239239017E-3</v>
      </c>
      <c r="J6" s="49"/>
      <c r="K6" s="64">
        <v>120100</v>
      </c>
      <c r="L6" s="65" t="s">
        <v>59</v>
      </c>
      <c r="N6" s="14"/>
      <c r="O6" s="14"/>
    </row>
    <row r="7" spans="1:15" ht="14.4" customHeight="1" x14ac:dyDescent="0.3">
      <c r="A7" s="21" t="s">
        <v>70</v>
      </c>
      <c r="B7" s="42">
        <v>0.22071581150006539</v>
      </c>
      <c r="C7" s="42">
        <v>0.41402197131522733</v>
      </c>
      <c r="D7" s="42">
        <v>0.41402197131522733</v>
      </c>
      <c r="E7" s="72">
        <v>1.0658703518026068E-2</v>
      </c>
      <c r="F7" s="42">
        <v>0.41402197131522733</v>
      </c>
      <c r="G7" s="42">
        <v>0.15183748201752473</v>
      </c>
      <c r="H7" s="42">
        <v>7.8468982954793152E-4</v>
      </c>
      <c r="I7" s="48">
        <v>7.5199441998343428E-4</v>
      </c>
      <c r="J7" s="49"/>
      <c r="K7" s="64">
        <v>91756</v>
      </c>
      <c r="L7" s="65" t="s">
        <v>67</v>
      </c>
      <c r="N7" s="14"/>
      <c r="O7" s="14"/>
    </row>
    <row r="8" spans="1:15" ht="14.4" customHeight="1" x14ac:dyDescent="0.3">
      <c r="A8" s="21" t="s">
        <v>71</v>
      </c>
      <c r="B8" s="40">
        <v>0.23060946376383279</v>
      </c>
      <c r="C8" s="40">
        <v>0.33559911995534103</v>
      </c>
      <c r="D8" s="40">
        <v>0.33559911995534103</v>
      </c>
      <c r="E8" s="43">
        <v>0.30744097461662234</v>
      </c>
      <c r="F8" s="40">
        <v>0.33559911995534103</v>
      </c>
      <c r="G8" s="40">
        <v>9.9456539585590906E-2</v>
      </c>
      <c r="H8" s="40">
        <v>3.1614290874462284E-2</v>
      </c>
      <c r="I8" s="46" t="s">
        <v>53</v>
      </c>
      <c r="J8" s="67"/>
      <c r="K8" s="63">
        <v>121812</v>
      </c>
      <c r="L8" s="73" t="s">
        <v>68</v>
      </c>
    </row>
    <row r="9" spans="1:15" ht="14.4" customHeight="1" x14ac:dyDescent="0.3">
      <c r="A9" s="21">
        <v>2017</v>
      </c>
      <c r="B9" s="43">
        <f>41155/K9</f>
        <v>0.1407292411118824</v>
      </c>
      <c r="C9" s="40">
        <v>0.12</v>
      </c>
      <c r="D9" s="40">
        <v>0.14000000000000001</v>
      </c>
      <c r="E9" s="43">
        <f>50759/K9</f>
        <v>0.17357005344667814</v>
      </c>
      <c r="F9" s="43">
        <f>90377/K9</f>
        <v>0.30904353356745462</v>
      </c>
      <c r="G9" s="43">
        <f>28843/K9</f>
        <v>9.8628441292431632E-2</v>
      </c>
      <c r="H9" s="43">
        <f>3027/K9</f>
        <v>1.0350805803563796E-2</v>
      </c>
      <c r="I9" s="44">
        <f>51/K9</f>
        <v>1.7439415129889447E-4</v>
      </c>
      <c r="J9" s="74">
        <f>1371/K9</f>
        <v>4.6881251260938103E-3</v>
      </c>
      <c r="K9" s="63">
        <v>292441</v>
      </c>
      <c r="L9" s="73" t="s">
        <v>69</v>
      </c>
    </row>
    <row r="10" spans="1:15" ht="14.4" customHeight="1" x14ac:dyDescent="0.3">
      <c r="A10" s="26">
        <v>2018</v>
      </c>
      <c r="B10" s="43">
        <v>0.13863227883264581</v>
      </c>
      <c r="C10" s="40">
        <v>0.23945271407461965</v>
      </c>
      <c r="D10" s="40">
        <v>0.23945271407461965</v>
      </c>
      <c r="E10" s="43">
        <v>0.17081069106416005</v>
      </c>
      <c r="F10" s="40">
        <v>0.23945271407461965</v>
      </c>
      <c r="G10" s="40">
        <v>0.2141081007248293</v>
      </c>
      <c r="H10" s="40">
        <v>6.7194527719713834E-3</v>
      </c>
      <c r="I10" s="40">
        <v>4.5022352340968064E-3</v>
      </c>
      <c r="J10" s="41">
        <v>4.0436319158351684E-2</v>
      </c>
      <c r="K10" s="68">
        <v>131268</v>
      </c>
      <c r="L10" s="73" t="s">
        <v>82</v>
      </c>
    </row>
    <row r="11" spans="1:15" ht="14.4" customHeight="1" x14ac:dyDescent="0.3">
      <c r="A11" s="26">
        <v>2019</v>
      </c>
      <c r="B11" s="43">
        <v>0.12998628181245994</v>
      </c>
      <c r="C11" s="43">
        <v>0.17856359303359307</v>
      </c>
      <c r="D11" s="43">
        <v>0.14336162048153755</v>
      </c>
      <c r="E11" s="43">
        <v>0.24831852381409908</v>
      </c>
      <c r="F11" s="43">
        <v>0.19497123949460959</v>
      </c>
      <c r="G11" s="43">
        <v>9.2249626146586064E-2</v>
      </c>
      <c r="H11" s="43">
        <v>1.0926579408101753E-2</v>
      </c>
      <c r="I11" s="43" t="s">
        <v>53</v>
      </c>
      <c r="J11" s="75">
        <v>2.5791264859782566E-2</v>
      </c>
      <c r="K11" s="68">
        <v>70876.710000000021</v>
      </c>
      <c r="L11" s="73" t="s">
        <v>82</v>
      </c>
    </row>
    <row r="12" spans="1:15" ht="14.4" customHeight="1" x14ac:dyDescent="0.3">
      <c r="A12" s="26">
        <v>2020</v>
      </c>
      <c r="B12" s="134">
        <v>0.12972604560600745</v>
      </c>
      <c r="C12" s="134">
        <v>8.9729567968835182E-3</v>
      </c>
      <c r="D12" s="134">
        <v>0.15399598460183336</v>
      </c>
      <c r="E12" s="134">
        <v>0.13590688552726499</v>
      </c>
      <c r="F12" s="134">
        <v>0.2652864222697332</v>
      </c>
      <c r="G12" s="134">
        <v>0.22593427929616694</v>
      </c>
      <c r="H12" s="134">
        <v>2.9107937749634931E-2</v>
      </c>
      <c r="I12" s="134" t="s">
        <v>53</v>
      </c>
      <c r="J12" s="134">
        <v>5.1069488152475341E-2</v>
      </c>
      <c r="K12" s="135">
        <v>41904</v>
      </c>
      <c r="L12" s="65" t="s">
        <v>101</v>
      </c>
    </row>
    <row r="13" spans="1:15" ht="14.4" customHeight="1" x14ac:dyDescent="0.3">
      <c r="A13" s="26">
        <v>2021</v>
      </c>
      <c r="B13" s="131">
        <v>0.13397891356222744</v>
      </c>
      <c r="C13" s="131">
        <v>0.12034526123119736</v>
      </c>
      <c r="D13" s="131">
        <v>0.11728513140667796</v>
      </c>
      <c r="E13" s="132">
        <v>0.1615081748629624</v>
      </c>
      <c r="F13" s="131">
        <v>0.28574283728688421</v>
      </c>
      <c r="G13" s="131">
        <v>0.1175199398118902</v>
      </c>
      <c r="H13" s="131">
        <v>1.1049807304101232E-2</v>
      </c>
      <c r="I13" s="131">
        <v>0</v>
      </c>
      <c r="J13" s="131">
        <v>5.2569934534059205E-2</v>
      </c>
      <c r="K13" s="86">
        <v>83983</v>
      </c>
      <c r="L13" s="73" t="s">
        <v>82</v>
      </c>
    </row>
    <row r="14" spans="1:15" ht="14.4" customHeight="1" x14ac:dyDescent="0.3">
      <c r="A14" s="144">
        <v>2022</v>
      </c>
      <c r="B14" s="72">
        <v>0.17121220267635825</v>
      </c>
      <c r="C14" s="72">
        <v>0.13814745850659343</v>
      </c>
      <c r="D14" s="72">
        <v>0.2569582976389661</v>
      </c>
      <c r="E14" s="140">
        <v>-2.7552495207882877E-2</v>
      </c>
      <c r="F14" s="141">
        <v>0.18309404827934461</v>
      </c>
      <c r="G14" s="141">
        <v>0.19329165029121004</v>
      </c>
      <c r="H14" s="142">
        <v>3.2552469489746667E-2</v>
      </c>
      <c r="I14" s="143">
        <v>0</v>
      </c>
      <c r="J14" s="142">
        <v>5.2296368325664006E-2</v>
      </c>
      <c r="K14" s="139">
        <v>114291</v>
      </c>
      <c r="L14" s="73" t="s">
        <v>82</v>
      </c>
    </row>
    <row r="15" spans="1:15" ht="14.4" customHeight="1" x14ac:dyDescent="0.3">
      <c r="A15" s="144">
        <v>2023</v>
      </c>
      <c r="B15" s="72">
        <v>0.19111732618343194</v>
      </c>
      <c r="C15" s="72">
        <v>0.17384546042899407</v>
      </c>
      <c r="D15" s="72">
        <v>0.17834111501479291</v>
      </c>
      <c r="E15" s="140">
        <v>1.5601886094674556E-3</v>
      </c>
      <c r="F15" s="141">
        <v>0.23668639053254437</v>
      </c>
      <c r="G15" s="141">
        <v>0.14407475036982248</v>
      </c>
      <c r="H15" s="142">
        <v>3.7502311390532547E-2</v>
      </c>
      <c r="I15" s="143" t="s">
        <v>53</v>
      </c>
      <c r="J15" s="142">
        <v>3.6872457470414198E-2</v>
      </c>
      <c r="K15" s="86">
        <v>173056</v>
      </c>
      <c r="L15" s="226"/>
    </row>
    <row r="16" spans="1:15" ht="14.4" customHeight="1" x14ac:dyDescent="0.3">
      <c r="A16" s="76" t="s">
        <v>132</v>
      </c>
      <c r="B16" s="145">
        <f>'Daily BON Counts'!B370</f>
        <v>8658</v>
      </c>
      <c r="C16" s="145">
        <f>'Daily BON Counts'!C370</f>
        <v>13732</v>
      </c>
      <c r="D16" s="145">
        <f>'Daily BON Counts'!D370</f>
        <v>12795</v>
      </c>
      <c r="E16" s="146">
        <f>'Daily BON Counts'!E370</f>
        <v>3233</v>
      </c>
      <c r="F16" s="147">
        <f>'Daily BON Counts'!G370</f>
        <v>22816</v>
      </c>
      <c r="G16" s="147">
        <f>'Daily BON Counts'!H370</f>
        <v>7820</v>
      </c>
      <c r="H16" s="147">
        <f>'Daily BON Counts'!I370</f>
        <v>2497</v>
      </c>
      <c r="I16" s="147" t="s">
        <v>53</v>
      </c>
      <c r="J16" s="147">
        <f>'Daily BON Counts'!L370</f>
        <v>47</v>
      </c>
      <c r="K16" s="77">
        <f>'Daily BON Counts'!N370</f>
        <v>84625</v>
      </c>
      <c r="L16" s="73" t="s">
        <v>122</v>
      </c>
    </row>
    <row r="17" spans="1:18" ht="14.4" customHeight="1" x14ac:dyDescent="0.3">
      <c r="B17" s="44"/>
      <c r="C17" s="44"/>
      <c r="D17" s="44"/>
      <c r="E17" s="71"/>
      <c r="F17" s="44"/>
      <c r="G17" s="44"/>
      <c r="H17" s="44"/>
      <c r="I17" s="44"/>
      <c r="J17" s="44"/>
      <c r="K17" s="43"/>
      <c r="M17" s="49"/>
      <c r="N17" s="49"/>
      <c r="O17" s="49"/>
      <c r="P17" s="49"/>
      <c r="Q17" s="49"/>
      <c r="R17" s="49"/>
    </row>
    <row r="18" spans="1:18" ht="14.4" customHeight="1" x14ac:dyDescent="0.3">
      <c r="A18" s="8"/>
      <c r="B18" s="8"/>
      <c r="C18" s="58"/>
      <c r="D18" s="58"/>
      <c r="E18" s="71"/>
      <c r="F18" s="8"/>
      <c r="G18" s="8"/>
      <c r="H18" s="8"/>
      <c r="I18" s="8"/>
      <c r="J18" s="8"/>
      <c r="K18" s="8"/>
      <c r="L18" s="8"/>
      <c r="M18" s="13"/>
      <c r="N18" s="13"/>
      <c r="O18" s="67"/>
      <c r="P18" s="13"/>
      <c r="Q18" s="49"/>
      <c r="R18" s="49"/>
    </row>
    <row r="19" spans="1:18" ht="14.4" customHeight="1" x14ac:dyDescent="0.3">
      <c r="A19" s="15"/>
      <c r="B19" s="45"/>
      <c r="C19" s="35"/>
      <c r="D19" s="35"/>
      <c r="E19" s="71"/>
      <c r="F19" s="35"/>
      <c r="G19" s="45"/>
      <c r="H19" s="45"/>
      <c r="I19" s="45"/>
      <c r="J19" s="45"/>
      <c r="K19" s="35"/>
      <c r="L19" s="34"/>
      <c r="M19" s="62"/>
      <c r="N19" s="62"/>
      <c r="O19" s="62"/>
      <c r="P19" s="68"/>
      <c r="Q19" s="49"/>
      <c r="R19" s="49"/>
    </row>
    <row r="20" spans="1:18" ht="14.4" customHeight="1" x14ac:dyDescent="0.3">
      <c r="E20" s="71"/>
      <c r="M20" s="69"/>
      <c r="N20" s="69"/>
      <c r="O20" s="69"/>
      <c r="P20" s="67"/>
      <c r="Q20" s="49"/>
      <c r="R20" s="49"/>
    </row>
    <row r="21" spans="1:18" ht="14.4" customHeight="1" x14ac:dyDescent="0.3">
      <c r="E21" s="71"/>
      <c r="M21" s="67"/>
      <c r="N21" s="67"/>
      <c r="O21" s="67"/>
      <c r="P21" s="67"/>
      <c r="Q21" s="49"/>
      <c r="R21" s="49"/>
    </row>
    <row r="22" spans="1:18" ht="14.4" customHeight="1" x14ac:dyDescent="0.3">
      <c r="E22" s="71"/>
      <c r="M22" s="49"/>
      <c r="N22" s="49"/>
      <c r="O22" s="49"/>
      <c r="P22" s="49"/>
      <c r="Q22" s="49"/>
      <c r="R22" s="49"/>
    </row>
    <row r="23" spans="1:18" ht="14.4" customHeight="1" x14ac:dyDescent="0.3">
      <c r="E23" s="71"/>
    </row>
    <row r="24" spans="1:18" s="12" customFormat="1" ht="14.4" customHeight="1" x14ac:dyDescent="0.3">
      <c r="A24" s="10"/>
      <c r="B24" s="10"/>
      <c r="C24" s="10"/>
      <c r="D24" s="10"/>
      <c r="E24" s="71"/>
      <c r="F24" s="10"/>
      <c r="G24" s="10"/>
      <c r="H24" s="10"/>
      <c r="I24" s="10"/>
      <c r="J24" s="10"/>
      <c r="K24" s="10"/>
      <c r="L24" s="10"/>
      <c r="M24" s="10"/>
      <c r="N24" s="10"/>
      <c r="O24" s="10"/>
    </row>
    <row r="25" spans="1:18" s="12" customFormat="1" ht="14.4" customHeight="1" x14ac:dyDescent="0.3">
      <c r="A25" s="10"/>
      <c r="B25" s="10"/>
      <c r="C25" s="10"/>
      <c r="D25" s="10"/>
      <c r="E25" s="71"/>
      <c r="F25" s="10"/>
      <c r="G25" s="10"/>
      <c r="H25" s="10"/>
      <c r="I25" s="10"/>
      <c r="J25" s="10"/>
      <c r="K25" s="10"/>
      <c r="L25" s="10"/>
      <c r="M25" s="10"/>
      <c r="N25" s="10"/>
      <c r="O25" s="10"/>
    </row>
    <row r="26" spans="1:18" s="12" customFormat="1" ht="14.4" customHeight="1" x14ac:dyDescent="0.3">
      <c r="A26" s="10"/>
      <c r="B26" s="10"/>
      <c r="C26" s="10"/>
      <c r="D26" s="10"/>
      <c r="E26" s="71"/>
      <c r="F26" s="10"/>
      <c r="G26" s="10"/>
      <c r="H26" s="10"/>
      <c r="I26" s="10"/>
      <c r="J26" s="10"/>
      <c r="K26" s="10"/>
      <c r="L26" s="10"/>
      <c r="M26" s="10"/>
      <c r="N26" s="10"/>
      <c r="O26" s="10"/>
    </row>
    <row r="27" spans="1:18" s="12" customFormat="1" ht="14.4" customHeight="1" x14ac:dyDescent="0.3">
      <c r="A27" s="10"/>
      <c r="B27" s="10"/>
      <c r="C27" s="10"/>
      <c r="D27" s="10"/>
      <c r="E27" s="71"/>
      <c r="F27" s="10"/>
      <c r="G27" s="10"/>
      <c r="H27" s="10"/>
      <c r="I27" s="10"/>
      <c r="J27" s="10"/>
      <c r="K27" s="10"/>
      <c r="L27" s="10"/>
      <c r="M27" s="10"/>
      <c r="N27" s="10"/>
      <c r="O27" s="10"/>
    </row>
    <row r="28" spans="1:18" s="14" customFormat="1" ht="14.4" customHeight="1" x14ac:dyDescent="0.3">
      <c r="A28" s="10"/>
      <c r="B28" s="10"/>
      <c r="C28" s="10"/>
      <c r="D28" s="10"/>
      <c r="E28" s="71"/>
      <c r="F28" s="10"/>
      <c r="G28" s="10"/>
      <c r="H28" s="10"/>
      <c r="I28" s="10"/>
      <c r="J28" s="10"/>
      <c r="K28" s="10"/>
      <c r="L28" s="10"/>
      <c r="M28" s="10"/>
      <c r="N28" s="10"/>
      <c r="O28" s="10"/>
    </row>
    <row r="29" spans="1:18" ht="14.4" customHeight="1" x14ac:dyDescent="0.3">
      <c r="E29" s="71"/>
    </row>
    <row r="30" spans="1:18" ht="14.4" customHeight="1" x14ac:dyDescent="0.3">
      <c r="E30" s="71"/>
    </row>
    <row r="31" spans="1:18" ht="14.4" customHeight="1" x14ac:dyDescent="0.3">
      <c r="E31" s="71"/>
    </row>
    <row r="32" spans="1:18" ht="14.4" customHeight="1" x14ac:dyDescent="0.3">
      <c r="E32" s="71"/>
    </row>
    <row r="33" spans="1:15" ht="14.4" customHeight="1" x14ac:dyDescent="0.3">
      <c r="E33" s="71"/>
    </row>
    <row r="34" spans="1:15" s="8" customFormat="1" ht="14.4" customHeight="1" x14ac:dyDescent="0.3">
      <c r="A34" s="10"/>
      <c r="B34" s="10"/>
      <c r="C34" s="10"/>
      <c r="D34" s="10"/>
      <c r="E34" s="71"/>
      <c r="F34" s="10"/>
      <c r="G34" s="10"/>
      <c r="H34" s="10"/>
      <c r="I34" s="10"/>
      <c r="J34" s="10"/>
      <c r="K34" s="10"/>
      <c r="L34" s="10"/>
      <c r="M34" s="10"/>
      <c r="N34" s="10"/>
      <c r="O34" s="10"/>
    </row>
    <row r="35" spans="1:15" s="15" customFormat="1" ht="14.4" customHeight="1" x14ac:dyDescent="0.3">
      <c r="A35" s="10"/>
      <c r="B35" s="10"/>
      <c r="C35" s="10"/>
      <c r="D35" s="10"/>
      <c r="E35" s="71"/>
      <c r="F35" s="10"/>
      <c r="G35" s="10"/>
      <c r="H35" s="10"/>
      <c r="I35" s="10"/>
      <c r="J35" s="10"/>
      <c r="K35" s="10"/>
      <c r="L35" s="10"/>
      <c r="M35" s="10"/>
      <c r="N35" s="10"/>
      <c r="O35" s="10"/>
    </row>
    <row r="36" spans="1:15" ht="14.4" customHeight="1" x14ac:dyDescent="0.3">
      <c r="E36" s="71"/>
    </row>
    <row r="37" spans="1:15" ht="14.4" customHeight="1" x14ac:dyDescent="0.3">
      <c r="B37" s="11" t="s">
        <v>72</v>
      </c>
      <c r="E37" s="71"/>
    </row>
    <row r="38" spans="1:15" ht="14.4" customHeight="1" x14ac:dyDescent="0.3">
      <c r="B38" s="12" t="s">
        <v>109</v>
      </c>
      <c r="E38" s="71"/>
    </row>
    <row r="39" spans="1:15" ht="14.4" customHeight="1" x14ac:dyDescent="0.3">
      <c r="B39" s="12" t="s">
        <v>60</v>
      </c>
      <c r="E39" s="71"/>
    </row>
    <row r="40" spans="1:15" ht="14.4" customHeight="1" x14ac:dyDescent="0.3">
      <c r="B40" s="12" t="s">
        <v>81</v>
      </c>
      <c r="E40" s="71"/>
    </row>
    <row r="41" spans="1:15" ht="14.4" customHeight="1" x14ac:dyDescent="0.3">
      <c r="B41" s="12" t="s">
        <v>116</v>
      </c>
      <c r="E41" s="71"/>
    </row>
    <row r="42" spans="1:15" ht="14.4" customHeight="1" x14ac:dyDescent="0.3">
      <c r="E42" s="71"/>
    </row>
    <row r="43" spans="1:15" ht="14.4" customHeight="1" x14ac:dyDescent="0.3">
      <c r="E43" s="71"/>
    </row>
    <row r="44" spans="1:15" ht="14.4" customHeight="1" x14ac:dyDescent="0.3">
      <c r="E44" s="71"/>
    </row>
    <row r="45" spans="1:15" ht="14.4" customHeight="1" x14ac:dyDescent="0.3">
      <c r="E45" s="71"/>
    </row>
    <row r="46" spans="1:15" ht="14.4" customHeight="1" x14ac:dyDescent="0.3">
      <c r="E46" s="71"/>
    </row>
    <row r="47" spans="1:15" ht="14.4" customHeight="1" x14ac:dyDescent="0.3">
      <c r="E47" s="71"/>
    </row>
    <row r="48" spans="1:15" ht="14.4" customHeight="1" x14ac:dyDescent="0.3">
      <c r="E48" s="71"/>
    </row>
    <row r="49" spans="5:5" ht="14.4" customHeight="1" x14ac:dyDescent="0.3">
      <c r="E49" s="71"/>
    </row>
    <row r="50" spans="5:5" ht="14.4" customHeight="1" x14ac:dyDescent="0.3">
      <c r="E50" s="71"/>
    </row>
    <row r="51" spans="5:5" ht="14.4" customHeight="1" x14ac:dyDescent="0.3">
      <c r="E51" s="71"/>
    </row>
    <row r="52" spans="5:5" ht="14.4" customHeight="1" x14ac:dyDescent="0.3">
      <c r="E52" s="71"/>
    </row>
    <row r="53" spans="5:5" ht="14.4" customHeight="1" x14ac:dyDescent="0.3">
      <c r="E53" s="71"/>
    </row>
    <row r="54" spans="5:5" ht="14.4" customHeight="1" x14ac:dyDescent="0.3">
      <c r="E54" s="71"/>
    </row>
    <row r="55" spans="5:5" ht="14.4" customHeight="1" x14ac:dyDescent="0.3">
      <c r="E55" s="71"/>
    </row>
    <row r="56" spans="5:5" ht="14.4" customHeight="1" x14ac:dyDescent="0.3">
      <c r="E56" s="71"/>
    </row>
    <row r="57" spans="5:5" ht="14.4" customHeight="1" x14ac:dyDescent="0.3">
      <c r="E57" s="71"/>
    </row>
    <row r="58" spans="5:5" ht="14.4" customHeight="1" x14ac:dyDescent="0.3">
      <c r="E58" s="71"/>
    </row>
    <row r="59" spans="5:5" ht="14.4" customHeight="1" x14ac:dyDescent="0.3">
      <c r="E59" s="71"/>
    </row>
    <row r="60" spans="5:5" ht="14.4" customHeight="1" x14ac:dyDescent="0.3">
      <c r="E60" s="71"/>
    </row>
    <row r="61" spans="5:5" ht="14.4" customHeight="1" x14ac:dyDescent="0.3">
      <c r="E61" s="71"/>
    </row>
    <row r="62" spans="5:5" ht="14.4" customHeight="1" x14ac:dyDescent="0.3">
      <c r="E62" s="71"/>
    </row>
    <row r="63" spans="5:5" ht="14.4" customHeight="1" x14ac:dyDescent="0.3">
      <c r="E63" s="71"/>
    </row>
    <row r="64" spans="5:5" ht="14.4" customHeight="1" x14ac:dyDescent="0.3">
      <c r="E64" s="71"/>
    </row>
    <row r="65" spans="5:5" ht="14.4" customHeight="1" x14ac:dyDescent="0.3">
      <c r="E65" s="71"/>
    </row>
    <row r="66" spans="5:5" ht="14.4" customHeight="1" x14ac:dyDescent="0.3">
      <c r="E66" s="71"/>
    </row>
    <row r="67" spans="5:5" ht="14.4" customHeight="1" x14ac:dyDescent="0.3">
      <c r="E67" s="71"/>
    </row>
    <row r="68" spans="5:5" ht="14.4" customHeight="1" x14ac:dyDescent="0.3">
      <c r="E68" s="71"/>
    </row>
    <row r="69" spans="5:5" ht="14.4" customHeight="1" x14ac:dyDescent="0.3">
      <c r="E69" s="71"/>
    </row>
    <row r="70" spans="5:5" ht="14.4" customHeight="1" x14ac:dyDescent="0.3">
      <c r="E70" s="71"/>
    </row>
    <row r="71" spans="5:5" ht="14.4" customHeight="1" x14ac:dyDescent="0.3">
      <c r="E71" s="71"/>
    </row>
    <row r="72" spans="5:5" ht="14.4" customHeight="1" x14ac:dyDescent="0.3">
      <c r="E72" s="71"/>
    </row>
    <row r="73" spans="5:5" ht="14.4" customHeight="1" x14ac:dyDescent="0.3">
      <c r="E73" s="71"/>
    </row>
    <row r="74" spans="5:5" ht="14.4" customHeight="1" x14ac:dyDescent="0.3">
      <c r="E74" s="71"/>
    </row>
    <row r="75" spans="5:5" ht="14.4" customHeight="1" x14ac:dyDescent="0.3">
      <c r="E75" s="71"/>
    </row>
    <row r="76" spans="5:5" ht="14.4" customHeight="1" x14ac:dyDescent="0.3">
      <c r="E76" s="71"/>
    </row>
    <row r="77" spans="5:5" ht="14.4" customHeight="1" x14ac:dyDescent="0.3">
      <c r="E77" s="71"/>
    </row>
    <row r="78" spans="5:5" ht="14.4" customHeight="1" x14ac:dyDescent="0.3">
      <c r="E78" s="71"/>
    </row>
    <row r="79" spans="5:5" ht="14.4" customHeight="1" x14ac:dyDescent="0.3">
      <c r="E79" s="71"/>
    </row>
    <row r="80" spans="5:5" ht="14.4" customHeight="1" x14ac:dyDescent="0.3">
      <c r="E80" s="71"/>
    </row>
    <row r="81" spans="5:5" ht="14.4" customHeight="1" x14ac:dyDescent="0.3">
      <c r="E81" s="71"/>
    </row>
    <row r="82" spans="5:5" ht="14.4" customHeight="1" x14ac:dyDescent="0.3">
      <c r="E82" s="71"/>
    </row>
    <row r="83" spans="5:5" ht="14.4" customHeight="1" x14ac:dyDescent="0.3">
      <c r="E83" s="71"/>
    </row>
    <row r="84" spans="5:5" ht="14.4" customHeight="1" x14ac:dyDescent="0.3">
      <c r="E84" s="71"/>
    </row>
    <row r="85" spans="5:5" ht="14.4" customHeight="1" x14ac:dyDescent="0.3">
      <c r="E85" s="71"/>
    </row>
    <row r="86" spans="5:5" ht="14.4" customHeight="1" x14ac:dyDescent="0.3">
      <c r="E86" s="71"/>
    </row>
    <row r="87" spans="5:5" ht="14.4" customHeight="1" x14ac:dyDescent="0.3">
      <c r="E87" s="71"/>
    </row>
    <row r="88" spans="5:5" ht="14.4" customHeight="1" x14ac:dyDescent="0.3">
      <c r="E88" s="71"/>
    </row>
    <row r="89" spans="5:5" ht="14.4" customHeight="1" x14ac:dyDescent="0.3">
      <c r="E89" s="71"/>
    </row>
    <row r="90" spans="5:5" ht="14.4" customHeight="1" x14ac:dyDescent="0.3">
      <c r="E90" s="71"/>
    </row>
    <row r="91" spans="5:5" ht="14.4" customHeight="1" x14ac:dyDescent="0.3">
      <c r="E91" s="71"/>
    </row>
    <row r="92" spans="5:5" ht="14.4" customHeight="1" x14ac:dyDescent="0.3">
      <c r="E92" s="71"/>
    </row>
    <row r="93" spans="5:5" ht="14.4" customHeight="1" x14ac:dyDescent="0.3">
      <c r="E93" s="71"/>
    </row>
    <row r="94" spans="5:5" ht="14.4" customHeight="1" x14ac:dyDescent="0.3">
      <c r="E94" s="71"/>
    </row>
    <row r="95" spans="5:5" ht="14.4" customHeight="1" x14ac:dyDescent="0.3">
      <c r="E95" s="71"/>
    </row>
    <row r="96" spans="5:5" ht="14.4" customHeight="1" x14ac:dyDescent="0.3">
      <c r="E96" s="71"/>
    </row>
    <row r="97" spans="5:5" ht="14.4" customHeight="1" x14ac:dyDescent="0.3">
      <c r="E97" s="71"/>
    </row>
    <row r="98" spans="5:5" ht="14.4" customHeight="1" x14ac:dyDescent="0.3">
      <c r="E98" s="71"/>
    </row>
    <row r="99" spans="5:5" ht="14.4" customHeight="1" x14ac:dyDescent="0.3">
      <c r="E99" s="71"/>
    </row>
    <row r="100" spans="5:5" ht="14.4" customHeight="1" x14ac:dyDescent="0.3">
      <c r="E100" s="71"/>
    </row>
    <row r="101" spans="5:5" ht="14.4" customHeight="1" x14ac:dyDescent="0.3">
      <c r="E101" s="71"/>
    </row>
    <row r="102" spans="5:5" ht="14.4" customHeight="1" x14ac:dyDescent="0.3">
      <c r="E102" s="71"/>
    </row>
    <row r="103" spans="5:5" ht="14.4" customHeight="1" x14ac:dyDescent="0.3">
      <c r="E103" s="71"/>
    </row>
    <row r="104" spans="5:5" ht="14.4" customHeight="1" x14ac:dyDescent="0.3">
      <c r="E104" s="71"/>
    </row>
    <row r="105" spans="5:5" ht="14.4" customHeight="1" x14ac:dyDescent="0.3">
      <c r="E105" s="71"/>
    </row>
    <row r="106" spans="5:5" ht="14.4" customHeight="1" x14ac:dyDescent="0.3">
      <c r="E106" s="71"/>
    </row>
    <row r="107" spans="5:5" ht="14.4" customHeight="1" x14ac:dyDescent="0.3">
      <c r="E107" s="71"/>
    </row>
    <row r="108" spans="5:5" ht="14.4" customHeight="1" x14ac:dyDescent="0.3">
      <c r="E108" s="71"/>
    </row>
    <row r="109" spans="5:5" ht="14.4" customHeight="1" x14ac:dyDescent="0.3">
      <c r="E109" s="71"/>
    </row>
    <row r="110" spans="5:5" ht="14.4" customHeight="1" x14ac:dyDescent="0.3">
      <c r="E110" s="71"/>
    </row>
    <row r="111" spans="5:5" ht="14.4" customHeight="1" x14ac:dyDescent="0.3">
      <c r="E111" s="71"/>
    </row>
    <row r="112" spans="5:5" ht="14.4" customHeight="1" x14ac:dyDescent="0.3">
      <c r="E112" s="71"/>
    </row>
    <row r="113" spans="5:5" ht="14.4" customHeight="1" x14ac:dyDescent="0.3">
      <c r="E113" s="71"/>
    </row>
    <row r="114" spans="5:5" ht="14.4" customHeight="1" x14ac:dyDescent="0.3">
      <c r="E114" s="71"/>
    </row>
    <row r="115" spans="5:5" ht="14.4" customHeight="1" x14ac:dyDescent="0.3">
      <c r="E115" s="71"/>
    </row>
    <row r="116" spans="5:5" ht="14.4" customHeight="1" x14ac:dyDescent="0.3">
      <c r="E116" s="71"/>
    </row>
    <row r="117" spans="5:5" ht="14.4" customHeight="1" x14ac:dyDescent="0.3">
      <c r="E117" s="71"/>
    </row>
    <row r="118" spans="5:5" ht="14.4" customHeight="1" x14ac:dyDescent="0.3">
      <c r="E118" s="71"/>
    </row>
    <row r="119" spans="5:5" ht="14.4" customHeight="1" x14ac:dyDescent="0.3">
      <c r="E119" s="71"/>
    </row>
    <row r="120" spans="5:5" ht="14.4" customHeight="1" x14ac:dyDescent="0.3">
      <c r="E120" s="71"/>
    </row>
    <row r="121" spans="5:5" ht="14.4" customHeight="1" x14ac:dyDescent="0.3">
      <c r="E121" s="71"/>
    </row>
    <row r="122" spans="5:5" ht="14.4" customHeight="1" x14ac:dyDescent="0.3">
      <c r="E122" s="71"/>
    </row>
    <row r="123" spans="5:5" ht="14.4" customHeight="1" x14ac:dyDescent="0.3">
      <c r="E123" s="71"/>
    </row>
    <row r="124" spans="5:5" ht="14.4" customHeight="1" x14ac:dyDescent="0.3">
      <c r="E124" s="71"/>
    </row>
    <row r="125" spans="5:5" ht="14.4" customHeight="1" x14ac:dyDescent="0.3">
      <c r="E125" s="71"/>
    </row>
    <row r="126" spans="5:5" ht="14.4" customHeight="1" x14ac:dyDescent="0.3">
      <c r="E126" s="71"/>
    </row>
    <row r="127" spans="5:5" ht="14.4" customHeight="1" x14ac:dyDescent="0.3">
      <c r="E127" s="71"/>
    </row>
    <row r="128" spans="5:5" ht="14.4" customHeight="1" x14ac:dyDescent="0.3">
      <c r="E128" s="71"/>
    </row>
    <row r="129" spans="5:5" ht="14.4" customHeight="1" x14ac:dyDescent="0.3">
      <c r="E129" s="71"/>
    </row>
    <row r="130" spans="5:5" ht="14.4" customHeight="1" x14ac:dyDescent="0.3">
      <c r="E130" s="71"/>
    </row>
    <row r="131" spans="5:5" ht="14.4" customHeight="1" x14ac:dyDescent="0.3">
      <c r="E131" s="71"/>
    </row>
    <row r="132" spans="5:5" ht="14.4" customHeight="1" x14ac:dyDescent="0.3">
      <c r="E132" s="71"/>
    </row>
    <row r="133" spans="5:5" ht="14.4" customHeight="1" x14ac:dyDescent="0.3">
      <c r="E133" s="71"/>
    </row>
    <row r="134" spans="5:5" ht="14.4" customHeight="1" x14ac:dyDescent="0.3">
      <c r="E134" s="71"/>
    </row>
    <row r="135" spans="5:5" ht="14.4" customHeight="1" x14ac:dyDescent="0.3">
      <c r="E135" s="71"/>
    </row>
    <row r="136" spans="5:5" ht="14.4" customHeight="1" x14ac:dyDescent="0.3">
      <c r="E136" s="71"/>
    </row>
    <row r="137" spans="5:5" ht="14.4" customHeight="1" x14ac:dyDescent="0.3">
      <c r="E137" s="71"/>
    </row>
    <row r="138" spans="5:5" ht="14.4" customHeight="1" x14ac:dyDescent="0.3">
      <c r="E138" s="71"/>
    </row>
    <row r="139" spans="5:5" ht="14.4" customHeight="1" x14ac:dyDescent="0.3">
      <c r="E139" s="71"/>
    </row>
    <row r="140" spans="5:5" ht="14.4" customHeight="1" x14ac:dyDescent="0.3">
      <c r="E140" s="71"/>
    </row>
    <row r="141" spans="5:5" ht="14.4" customHeight="1" x14ac:dyDescent="0.3">
      <c r="E141" s="71"/>
    </row>
    <row r="142" spans="5:5" ht="14.4" customHeight="1" x14ac:dyDescent="0.3">
      <c r="E142" s="71"/>
    </row>
    <row r="143" spans="5:5" ht="14.4" customHeight="1" x14ac:dyDescent="0.3">
      <c r="E143" s="71"/>
    </row>
    <row r="144" spans="5:5" ht="14.4" customHeight="1" x14ac:dyDescent="0.3">
      <c r="E144" s="71"/>
    </row>
    <row r="145" spans="5:5" ht="14.4" customHeight="1" x14ac:dyDescent="0.3">
      <c r="E145" s="71"/>
    </row>
    <row r="146" spans="5:5" ht="14.4" customHeight="1" x14ac:dyDescent="0.3">
      <c r="E146" s="71"/>
    </row>
    <row r="147" spans="5:5" ht="14.4" customHeight="1" x14ac:dyDescent="0.3">
      <c r="E147" s="71"/>
    </row>
    <row r="148" spans="5:5" ht="14.4" customHeight="1" x14ac:dyDescent="0.3">
      <c r="E148" s="71"/>
    </row>
    <row r="149" spans="5:5" ht="14.4" customHeight="1" x14ac:dyDescent="0.3">
      <c r="E149" s="71"/>
    </row>
    <row r="150" spans="5:5" ht="14.4" customHeight="1" x14ac:dyDescent="0.3">
      <c r="E150" s="71"/>
    </row>
    <row r="151" spans="5:5" ht="14.4" customHeight="1" x14ac:dyDescent="0.3">
      <c r="E151" s="71"/>
    </row>
    <row r="152" spans="5:5" ht="14.4" customHeight="1" x14ac:dyDescent="0.3">
      <c r="E152" s="71"/>
    </row>
    <row r="153" spans="5:5" ht="14.4" customHeight="1" x14ac:dyDescent="0.3">
      <c r="E153" s="71"/>
    </row>
    <row r="154" spans="5:5" ht="14.4" customHeight="1" x14ac:dyDescent="0.3">
      <c r="E154" s="71"/>
    </row>
    <row r="155" spans="5:5" ht="14.4" customHeight="1" x14ac:dyDescent="0.3">
      <c r="E155" s="71"/>
    </row>
    <row r="156" spans="5:5" ht="14.4" customHeight="1" x14ac:dyDescent="0.3">
      <c r="E156" s="71"/>
    </row>
    <row r="157" spans="5:5" ht="14.4" customHeight="1" x14ac:dyDescent="0.3">
      <c r="E157" s="71"/>
    </row>
    <row r="158" spans="5:5" ht="14.4" customHeight="1" x14ac:dyDescent="0.3">
      <c r="E158" s="71"/>
    </row>
    <row r="159" spans="5:5" ht="14.4" customHeight="1" x14ac:dyDescent="0.3">
      <c r="E159" s="71"/>
    </row>
    <row r="160" spans="5:5" ht="14.4" customHeight="1" x14ac:dyDescent="0.3">
      <c r="E160" s="71"/>
    </row>
    <row r="161" spans="5:5" ht="14.4" customHeight="1" x14ac:dyDescent="0.3">
      <c r="E161" s="71"/>
    </row>
    <row r="162" spans="5:5" ht="14.4" customHeight="1" x14ac:dyDescent="0.3">
      <c r="E162" s="71"/>
    </row>
    <row r="163" spans="5:5" ht="14.4" customHeight="1" x14ac:dyDescent="0.3">
      <c r="E163" s="71"/>
    </row>
    <row r="164" spans="5:5" ht="14.4" customHeight="1" x14ac:dyDescent="0.3">
      <c r="E164" s="71"/>
    </row>
    <row r="165" spans="5:5" ht="14.4" customHeight="1" x14ac:dyDescent="0.3">
      <c r="E165" s="71"/>
    </row>
    <row r="166" spans="5:5" ht="14.4" customHeight="1" x14ac:dyDescent="0.3">
      <c r="E166" s="71"/>
    </row>
    <row r="167" spans="5:5" ht="14.4" customHeight="1" x14ac:dyDescent="0.3">
      <c r="E167" s="71"/>
    </row>
    <row r="168" spans="5:5" ht="14.4" customHeight="1" x14ac:dyDescent="0.3">
      <c r="E168" s="71"/>
    </row>
    <row r="169" spans="5:5" ht="14.4" customHeight="1" x14ac:dyDescent="0.3">
      <c r="E169" s="71"/>
    </row>
    <row r="170" spans="5:5" ht="14.4" customHeight="1" x14ac:dyDescent="0.3">
      <c r="E170" s="71"/>
    </row>
    <row r="171" spans="5:5" ht="14.4" customHeight="1" x14ac:dyDescent="0.3">
      <c r="E171" s="71"/>
    </row>
    <row r="172" spans="5:5" ht="14.4" customHeight="1" x14ac:dyDescent="0.3">
      <c r="E172" s="71"/>
    </row>
    <row r="173" spans="5:5" ht="14.4" customHeight="1" x14ac:dyDescent="0.3">
      <c r="E173" s="71"/>
    </row>
    <row r="174" spans="5:5" ht="14.4" customHeight="1" x14ac:dyDescent="0.3">
      <c r="E174" s="71"/>
    </row>
    <row r="175" spans="5:5" ht="14.4" customHeight="1" x14ac:dyDescent="0.3">
      <c r="E175" s="71"/>
    </row>
    <row r="176" spans="5:5" ht="14.4" customHeight="1" x14ac:dyDescent="0.3">
      <c r="E176" s="71"/>
    </row>
    <row r="177" spans="5:5" ht="14.4" customHeight="1" x14ac:dyDescent="0.3">
      <c r="E177" s="71"/>
    </row>
    <row r="178" spans="5:5" ht="14.4" customHeight="1" x14ac:dyDescent="0.3">
      <c r="E178" s="71"/>
    </row>
    <row r="179" spans="5:5" ht="14.4" customHeight="1" x14ac:dyDescent="0.3">
      <c r="E179" s="71"/>
    </row>
    <row r="180" spans="5:5" ht="14.4" customHeight="1" x14ac:dyDescent="0.3">
      <c r="E180" s="71"/>
    </row>
    <row r="181" spans="5:5" ht="14.4" customHeight="1" x14ac:dyDescent="0.3">
      <c r="E181" s="71"/>
    </row>
    <row r="182" spans="5:5" ht="14.4" customHeight="1" x14ac:dyDescent="0.3">
      <c r="E182" s="71"/>
    </row>
    <row r="183" spans="5:5" ht="14.4" customHeight="1" x14ac:dyDescent="0.3">
      <c r="E183" s="71"/>
    </row>
    <row r="184" spans="5:5" ht="14.4" customHeight="1" x14ac:dyDescent="0.3">
      <c r="E184" s="71"/>
    </row>
    <row r="185" spans="5:5" ht="14.4" customHeight="1" x14ac:dyDescent="0.3">
      <c r="E185" s="71"/>
    </row>
    <row r="186" spans="5:5" ht="14.4" customHeight="1" x14ac:dyDescent="0.3">
      <c r="E186" s="71"/>
    </row>
    <row r="187" spans="5:5" ht="14.4" customHeight="1" x14ac:dyDescent="0.3">
      <c r="E187" s="71"/>
    </row>
  </sheetData>
  <pageMargins left="0.7" right="0.7" top="0.75" bottom="0.75" header="0.3" footer="0.3"/>
  <pageSetup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0BF13-2F58-4024-927D-59AD11880696}">
  <dimension ref="A1:AE227"/>
  <sheetViews>
    <sheetView topLeftCell="A35" workbookViewId="0">
      <selection activeCell="H116" sqref="H116"/>
    </sheetView>
  </sheetViews>
  <sheetFormatPr defaultRowHeight="15.6" x14ac:dyDescent="0.3"/>
  <cols>
    <col min="1" max="1" width="3.5" style="10" customWidth="1"/>
    <col min="2" max="2" width="13.69921875" style="10" customWidth="1"/>
    <col min="3" max="3" width="10.19921875" style="10" customWidth="1"/>
    <col min="4" max="4" width="11.5" style="58" customWidth="1"/>
    <col min="5" max="5" width="12.19921875" style="58" customWidth="1"/>
    <col min="6" max="8" width="14.3984375" style="58" customWidth="1"/>
    <col min="13" max="13" width="11" customWidth="1"/>
    <col min="20" max="20" width="8.796875" style="86"/>
  </cols>
  <sheetData>
    <row r="1" spans="2:20" x14ac:dyDescent="0.3">
      <c r="B1" s="11" t="s">
        <v>151</v>
      </c>
      <c r="C1" s="11"/>
    </row>
    <row r="2" spans="2:20" x14ac:dyDescent="0.3">
      <c r="B2" s="50" t="s">
        <v>55</v>
      </c>
      <c r="C2" s="50"/>
      <c r="D2" s="9"/>
      <c r="E2" s="9"/>
      <c r="F2" s="9"/>
      <c r="G2" s="9"/>
      <c r="H2" s="9"/>
    </row>
    <row r="3" spans="2:20" ht="43.2" x14ac:dyDescent="0.3">
      <c r="B3" s="52" t="s">
        <v>0</v>
      </c>
      <c r="C3" s="243" t="s">
        <v>140</v>
      </c>
      <c r="D3" s="246" t="s">
        <v>143</v>
      </c>
      <c r="E3" s="244" t="s">
        <v>153</v>
      </c>
      <c r="F3" s="245" t="s">
        <v>154</v>
      </c>
      <c r="G3" s="251" t="s">
        <v>155</v>
      </c>
      <c r="H3" s="247" t="s">
        <v>152</v>
      </c>
      <c r="I3" s="51" t="s">
        <v>1</v>
      </c>
    </row>
    <row r="4" spans="2:20" x14ac:dyDescent="0.3">
      <c r="B4" s="126">
        <v>45430</v>
      </c>
      <c r="C4" s="183" t="s">
        <v>53</v>
      </c>
      <c r="D4" s="184">
        <v>16</v>
      </c>
      <c r="E4" s="70">
        <v>0</v>
      </c>
      <c r="F4" s="237">
        <v>-1</v>
      </c>
      <c r="G4" s="237">
        <f t="shared" ref="G4:G12" si="0">D4+E4</f>
        <v>16</v>
      </c>
      <c r="H4" s="237">
        <f t="shared" ref="H4:H35" si="1">SUM(C4:F4)</f>
        <v>15</v>
      </c>
      <c r="I4" s="182" t="s">
        <v>145</v>
      </c>
    </row>
    <row r="5" spans="2:20" s="178" customFormat="1" x14ac:dyDescent="0.3">
      <c r="B5" s="126">
        <v>45431</v>
      </c>
      <c r="C5" s="183" t="s">
        <v>53</v>
      </c>
      <c r="D5" s="184">
        <v>18</v>
      </c>
      <c r="E5" s="189">
        <v>0</v>
      </c>
      <c r="F5" s="236">
        <v>3</v>
      </c>
      <c r="G5" s="237">
        <f t="shared" si="0"/>
        <v>18</v>
      </c>
      <c r="H5" s="237">
        <f t="shared" si="1"/>
        <v>21</v>
      </c>
      <c r="T5" s="236"/>
    </row>
    <row r="6" spans="2:20" s="178" customFormat="1" x14ac:dyDescent="0.3">
      <c r="B6" s="126">
        <v>45432</v>
      </c>
      <c r="C6" s="183" t="s">
        <v>53</v>
      </c>
      <c r="D6" s="184">
        <v>8</v>
      </c>
      <c r="E6" s="189">
        <v>0</v>
      </c>
      <c r="F6" s="236">
        <v>0</v>
      </c>
      <c r="G6" s="237">
        <f t="shared" si="0"/>
        <v>8</v>
      </c>
      <c r="H6" s="237">
        <f t="shared" si="1"/>
        <v>8</v>
      </c>
      <c r="T6" s="236"/>
    </row>
    <row r="7" spans="2:20" s="178" customFormat="1" x14ac:dyDescent="0.3">
      <c r="B7" s="126">
        <v>45433</v>
      </c>
      <c r="C7" s="183" t="s">
        <v>53</v>
      </c>
      <c r="D7" s="184">
        <v>20</v>
      </c>
      <c r="E7" s="189">
        <v>0</v>
      </c>
      <c r="F7" s="236">
        <v>1</v>
      </c>
      <c r="G7" s="237">
        <f t="shared" si="0"/>
        <v>20</v>
      </c>
      <c r="H7" s="237">
        <f t="shared" si="1"/>
        <v>21</v>
      </c>
      <c r="T7" s="236"/>
    </row>
    <row r="8" spans="2:20" s="178" customFormat="1" x14ac:dyDescent="0.3">
      <c r="B8" s="126">
        <v>45434</v>
      </c>
      <c r="C8" s="183" t="s">
        <v>53</v>
      </c>
      <c r="D8" s="184">
        <v>5</v>
      </c>
      <c r="E8" s="189">
        <v>0</v>
      </c>
      <c r="F8" s="236">
        <v>0</v>
      </c>
      <c r="G8" s="237">
        <f t="shared" si="0"/>
        <v>5</v>
      </c>
      <c r="H8" s="237">
        <f t="shared" si="1"/>
        <v>5</v>
      </c>
      <c r="T8" s="236"/>
    </row>
    <row r="9" spans="2:20" s="178" customFormat="1" x14ac:dyDescent="0.3">
      <c r="B9" s="126">
        <v>45435</v>
      </c>
      <c r="C9" s="183" t="s">
        <v>53</v>
      </c>
      <c r="D9" s="184">
        <v>7</v>
      </c>
      <c r="E9" s="189">
        <v>0</v>
      </c>
      <c r="F9" s="236">
        <v>0</v>
      </c>
      <c r="G9" s="237">
        <f t="shared" si="0"/>
        <v>7</v>
      </c>
      <c r="H9" s="237">
        <f t="shared" si="1"/>
        <v>7</v>
      </c>
      <c r="T9" s="236"/>
    </row>
    <row r="10" spans="2:20" s="178" customFormat="1" x14ac:dyDescent="0.3">
      <c r="B10" s="126">
        <v>45436</v>
      </c>
      <c r="C10" s="183" t="s">
        <v>53</v>
      </c>
      <c r="D10" s="184">
        <v>0</v>
      </c>
      <c r="E10" s="189">
        <v>0</v>
      </c>
      <c r="F10" s="236">
        <v>1</v>
      </c>
      <c r="G10" s="237">
        <f t="shared" si="0"/>
        <v>0</v>
      </c>
      <c r="H10" s="237">
        <f t="shared" si="1"/>
        <v>1</v>
      </c>
      <c r="T10" s="236"/>
    </row>
    <row r="11" spans="2:20" s="178" customFormat="1" x14ac:dyDescent="0.3">
      <c r="B11" s="126">
        <v>45437</v>
      </c>
      <c r="C11" s="183" t="s">
        <v>53</v>
      </c>
      <c r="D11" s="184">
        <v>0</v>
      </c>
      <c r="E11" s="189">
        <v>-1</v>
      </c>
      <c r="F11" s="236">
        <v>1</v>
      </c>
      <c r="G11" s="237">
        <f t="shared" si="0"/>
        <v>-1</v>
      </c>
      <c r="H11" s="237">
        <f t="shared" si="1"/>
        <v>0</v>
      </c>
      <c r="T11" s="236"/>
    </row>
    <row r="12" spans="2:20" s="178" customFormat="1" x14ac:dyDescent="0.3">
      <c r="B12" s="126">
        <v>45438</v>
      </c>
      <c r="C12" s="183" t="s">
        <v>53</v>
      </c>
      <c r="D12" s="184">
        <v>5</v>
      </c>
      <c r="E12" s="189">
        <v>0</v>
      </c>
      <c r="F12" s="236">
        <v>0</v>
      </c>
      <c r="G12" s="237">
        <f t="shared" si="0"/>
        <v>5</v>
      </c>
      <c r="H12" s="237">
        <f t="shared" si="1"/>
        <v>5</v>
      </c>
      <c r="T12" s="236"/>
    </row>
    <row r="13" spans="2:20" s="178" customFormat="1" x14ac:dyDescent="0.3">
      <c r="B13" s="126">
        <v>45439</v>
      </c>
      <c r="C13" s="183" t="s">
        <v>53</v>
      </c>
      <c r="D13" s="183" t="s">
        <v>53</v>
      </c>
      <c r="E13" s="189">
        <v>0</v>
      </c>
      <c r="F13" s="236">
        <v>0</v>
      </c>
      <c r="G13" s="237">
        <v>0</v>
      </c>
      <c r="H13" s="237">
        <f t="shared" si="1"/>
        <v>0</v>
      </c>
      <c r="I13" s="178" t="s">
        <v>144</v>
      </c>
      <c r="T13" s="236"/>
    </row>
    <row r="14" spans="2:20" s="178" customFormat="1" x14ac:dyDescent="0.3">
      <c r="B14" s="126">
        <v>45440</v>
      </c>
      <c r="C14" s="183" t="s">
        <v>53</v>
      </c>
      <c r="D14" s="183" t="s">
        <v>53</v>
      </c>
      <c r="E14" s="189">
        <v>1</v>
      </c>
      <c r="F14" s="236">
        <v>1</v>
      </c>
      <c r="G14" s="237">
        <v>1</v>
      </c>
      <c r="H14" s="237">
        <f t="shared" si="1"/>
        <v>2</v>
      </c>
      <c r="T14" s="236"/>
    </row>
    <row r="15" spans="2:20" s="178" customFormat="1" x14ac:dyDescent="0.3">
      <c r="B15" s="126">
        <v>45441</v>
      </c>
      <c r="C15" s="183" t="s">
        <v>53</v>
      </c>
      <c r="D15" s="183" t="s">
        <v>53</v>
      </c>
      <c r="E15" s="189">
        <v>0</v>
      </c>
      <c r="F15" s="236">
        <v>1</v>
      </c>
      <c r="G15" s="237">
        <v>0</v>
      </c>
      <c r="H15" s="237">
        <f t="shared" si="1"/>
        <v>1</v>
      </c>
      <c r="T15" s="236"/>
    </row>
    <row r="16" spans="2:20" s="178" customFormat="1" x14ac:dyDescent="0.3">
      <c r="B16" s="126">
        <v>45442</v>
      </c>
      <c r="C16" s="183" t="s">
        <v>53</v>
      </c>
      <c r="D16" s="183" t="s">
        <v>53</v>
      </c>
      <c r="E16" s="189">
        <v>0</v>
      </c>
      <c r="F16" s="236">
        <v>0</v>
      </c>
      <c r="G16" s="237">
        <v>0</v>
      </c>
      <c r="H16" s="237">
        <f t="shared" si="1"/>
        <v>0</v>
      </c>
      <c r="T16" s="236"/>
    </row>
    <row r="17" spans="1:20" s="178" customFormat="1" x14ac:dyDescent="0.3">
      <c r="B17" s="126">
        <v>45443</v>
      </c>
      <c r="C17" s="183" t="s">
        <v>53</v>
      </c>
      <c r="D17" s="183" t="s">
        <v>53</v>
      </c>
      <c r="E17" s="189">
        <v>3</v>
      </c>
      <c r="F17" s="236">
        <v>1</v>
      </c>
      <c r="G17" s="237">
        <v>3</v>
      </c>
      <c r="H17" s="237">
        <f t="shared" si="1"/>
        <v>4</v>
      </c>
      <c r="T17" s="236"/>
    </row>
    <row r="18" spans="1:20" s="178" customFormat="1" x14ac:dyDescent="0.3">
      <c r="B18" s="126">
        <v>45444</v>
      </c>
      <c r="C18" s="183" t="s">
        <v>53</v>
      </c>
      <c r="D18" s="183" t="s">
        <v>53</v>
      </c>
      <c r="E18" s="189">
        <v>0</v>
      </c>
      <c r="F18" s="236">
        <v>3</v>
      </c>
      <c r="G18" s="237">
        <v>0</v>
      </c>
      <c r="H18" s="237">
        <f t="shared" si="1"/>
        <v>3</v>
      </c>
      <c r="T18" s="236"/>
    </row>
    <row r="19" spans="1:20" s="178" customFormat="1" x14ac:dyDescent="0.3">
      <c r="B19" s="126">
        <v>45445</v>
      </c>
      <c r="C19" s="183" t="s">
        <v>53</v>
      </c>
      <c r="D19" s="183" t="s">
        <v>53</v>
      </c>
      <c r="E19" s="189">
        <v>0</v>
      </c>
      <c r="F19" s="236">
        <v>0</v>
      </c>
      <c r="G19" s="237">
        <v>0</v>
      </c>
      <c r="H19" s="237">
        <f t="shared" si="1"/>
        <v>0</v>
      </c>
      <c r="T19" s="236"/>
    </row>
    <row r="20" spans="1:20" s="178" customFormat="1" x14ac:dyDescent="0.3">
      <c r="B20" s="126">
        <v>45446</v>
      </c>
      <c r="C20" s="183" t="s">
        <v>53</v>
      </c>
      <c r="D20" s="183" t="s">
        <v>53</v>
      </c>
      <c r="E20" s="189">
        <v>0</v>
      </c>
      <c r="F20" s="236">
        <v>2</v>
      </c>
      <c r="G20" s="237">
        <v>0</v>
      </c>
      <c r="H20" s="237">
        <f t="shared" si="1"/>
        <v>2</v>
      </c>
      <c r="T20" s="236"/>
    </row>
    <row r="21" spans="1:20" s="178" customFormat="1" x14ac:dyDescent="0.3">
      <c r="A21" s="179"/>
      <c r="B21" s="126">
        <v>45447</v>
      </c>
      <c r="C21" s="183" t="s">
        <v>53</v>
      </c>
      <c r="D21" s="185">
        <v>12</v>
      </c>
      <c r="E21" s="190">
        <v>0</v>
      </c>
      <c r="F21" s="238">
        <v>2</v>
      </c>
      <c r="G21" s="237">
        <f>D21+E21</f>
        <v>12</v>
      </c>
      <c r="H21" s="237">
        <f t="shared" si="1"/>
        <v>14</v>
      </c>
      <c r="I21" s="179"/>
      <c r="J21" s="179"/>
      <c r="T21" s="236"/>
    </row>
    <row r="22" spans="1:20" s="178" customFormat="1" x14ac:dyDescent="0.3">
      <c r="A22" s="180"/>
      <c r="B22" s="181">
        <v>45448</v>
      </c>
      <c r="C22" s="186" t="s">
        <v>53</v>
      </c>
      <c r="D22" s="187">
        <v>34</v>
      </c>
      <c r="E22" s="191">
        <v>1</v>
      </c>
      <c r="F22" s="239">
        <v>1</v>
      </c>
      <c r="G22" s="237">
        <f>D22+E22</f>
        <v>35</v>
      </c>
      <c r="H22" s="237">
        <f t="shared" si="1"/>
        <v>36</v>
      </c>
      <c r="I22" s="180"/>
      <c r="J22" s="180"/>
      <c r="T22" s="236"/>
    </row>
    <row r="23" spans="1:20" x14ac:dyDescent="0.3">
      <c r="B23" s="126">
        <v>45449</v>
      </c>
      <c r="C23" s="183" t="s">
        <v>53</v>
      </c>
      <c r="D23" s="188">
        <v>35</v>
      </c>
      <c r="E23" s="14">
        <v>1</v>
      </c>
      <c r="F23" s="237">
        <v>4</v>
      </c>
      <c r="G23" s="237">
        <f>D23+E23</f>
        <v>36</v>
      </c>
      <c r="H23" s="237">
        <f t="shared" si="1"/>
        <v>40</v>
      </c>
      <c r="I23" s="10" t="s">
        <v>141</v>
      </c>
    </row>
    <row r="24" spans="1:20" x14ac:dyDescent="0.3">
      <c r="B24" s="127">
        <v>45450</v>
      </c>
      <c r="C24" s="183" t="s">
        <v>53</v>
      </c>
      <c r="D24" s="188">
        <v>19</v>
      </c>
      <c r="E24" s="14">
        <v>0</v>
      </c>
      <c r="F24" s="237">
        <v>4</v>
      </c>
      <c r="G24" s="237">
        <f>D24+E24</f>
        <v>19</v>
      </c>
      <c r="H24" s="237">
        <f t="shared" si="1"/>
        <v>23</v>
      </c>
      <c r="I24" s="10"/>
    </row>
    <row r="25" spans="1:20" x14ac:dyDescent="0.3">
      <c r="B25" s="127">
        <v>45451</v>
      </c>
      <c r="C25" s="183" t="s">
        <v>53</v>
      </c>
      <c r="D25" s="188" t="s">
        <v>123</v>
      </c>
      <c r="E25" s="14">
        <v>3</v>
      </c>
      <c r="F25" s="237">
        <v>3</v>
      </c>
      <c r="G25" s="237">
        <v>3</v>
      </c>
      <c r="H25" s="237">
        <f t="shared" si="1"/>
        <v>6</v>
      </c>
      <c r="I25" s="10"/>
      <c r="M25" s="199"/>
    </row>
    <row r="26" spans="1:20" x14ac:dyDescent="0.3">
      <c r="B26" s="127">
        <v>45452</v>
      </c>
      <c r="C26" s="183" t="s">
        <v>53</v>
      </c>
      <c r="D26" s="188" t="s">
        <v>123</v>
      </c>
      <c r="E26" s="14">
        <v>2</v>
      </c>
      <c r="F26" s="237">
        <v>2</v>
      </c>
      <c r="G26" s="237">
        <v>2</v>
      </c>
      <c r="H26" s="237">
        <f t="shared" si="1"/>
        <v>4</v>
      </c>
      <c r="I26" s="10" t="s">
        <v>142</v>
      </c>
      <c r="M26" s="85">
        <f>D116/G116</f>
        <v>0.27767119859871547</v>
      </c>
      <c r="N26" t="s">
        <v>99</v>
      </c>
    </row>
    <row r="27" spans="1:20" x14ac:dyDescent="0.3">
      <c r="B27" s="127">
        <v>45453</v>
      </c>
      <c r="C27" s="183" t="s">
        <v>53</v>
      </c>
      <c r="D27" s="188">
        <v>68</v>
      </c>
      <c r="E27" s="14">
        <v>10</v>
      </c>
      <c r="F27" s="237">
        <v>1</v>
      </c>
      <c r="G27" s="237">
        <f>D27+E27</f>
        <v>78</v>
      </c>
      <c r="H27" s="237">
        <f t="shared" si="1"/>
        <v>79</v>
      </c>
    </row>
    <row r="28" spans="1:20" x14ac:dyDescent="0.3">
      <c r="B28" s="127">
        <v>45454</v>
      </c>
      <c r="C28" s="183" t="s">
        <v>53</v>
      </c>
      <c r="D28" s="188">
        <v>97</v>
      </c>
      <c r="E28" s="14">
        <v>11</v>
      </c>
      <c r="F28" s="237">
        <v>6</v>
      </c>
      <c r="G28" s="237">
        <f>D28+E28</f>
        <v>108</v>
      </c>
      <c r="H28" s="237">
        <f t="shared" si="1"/>
        <v>114</v>
      </c>
    </row>
    <row r="29" spans="1:20" x14ac:dyDescent="0.3">
      <c r="B29" s="127">
        <v>45455</v>
      </c>
      <c r="C29" s="183" t="s">
        <v>53</v>
      </c>
      <c r="D29" s="188">
        <v>130</v>
      </c>
      <c r="E29" s="14">
        <v>8</v>
      </c>
      <c r="F29" s="237">
        <v>2</v>
      </c>
      <c r="G29" s="237">
        <f>D29+E29</f>
        <v>138</v>
      </c>
      <c r="H29" s="237">
        <f t="shared" si="1"/>
        <v>140</v>
      </c>
    </row>
    <row r="30" spans="1:20" x14ac:dyDescent="0.3">
      <c r="B30" s="127">
        <v>45456</v>
      </c>
      <c r="C30" s="183" t="s">
        <v>53</v>
      </c>
      <c r="D30" s="188">
        <v>147</v>
      </c>
      <c r="E30" s="14">
        <v>14</v>
      </c>
      <c r="F30" s="237">
        <v>4</v>
      </c>
      <c r="G30" s="237">
        <f>D30+E30</f>
        <v>161</v>
      </c>
      <c r="H30" s="237">
        <f t="shared" si="1"/>
        <v>165</v>
      </c>
    </row>
    <row r="31" spans="1:20" x14ac:dyDescent="0.3">
      <c r="B31" s="127">
        <v>45457</v>
      </c>
      <c r="C31" s="183" t="s">
        <v>53</v>
      </c>
      <c r="D31" s="188">
        <v>165</v>
      </c>
      <c r="E31" s="14">
        <v>14</v>
      </c>
      <c r="F31" s="237">
        <v>13</v>
      </c>
      <c r="G31" s="237">
        <f>D31+E31</f>
        <v>179</v>
      </c>
      <c r="H31" s="237">
        <f t="shared" si="1"/>
        <v>192</v>
      </c>
    </row>
    <row r="32" spans="1:20" x14ac:dyDescent="0.3">
      <c r="B32" s="127">
        <v>45458</v>
      </c>
      <c r="C32" s="183" t="s">
        <v>53</v>
      </c>
      <c r="D32" s="183" t="s">
        <v>53</v>
      </c>
      <c r="E32" s="14">
        <v>65</v>
      </c>
      <c r="F32" s="237">
        <v>31</v>
      </c>
      <c r="G32" s="237">
        <v>65</v>
      </c>
      <c r="H32" s="237">
        <f t="shared" si="1"/>
        <v>96</v>
      </c>
    </row>
    <row r="33" spans="2:9" x14ac:dyDescent="0.3">
      <c r="B33" s="127">
        <v>45459</v>
      </c>
      <c r="C33" s="183" t="s">
        <v>53</v>
      </c>
      <c r="D33" s="183" t="s">
        <v>53</v>
      </c>
      <c r="E33" s="14">
        <v>73</v>
      </c>
      <c r="F33" s="237">
        <v>24</v>
      </c>
      <c r="G33" s="237">
        <v>73</v>
      </c>
      <c r="H33" s="237">
        <f t="shared" si="1"/>
        <v>97</v>
      </c>
    </row>
    <row r="34" spans="2:9" x14ac:dyDescent="0.3">
      <c r="B34" s="127">
        <v>45460</v>
      </c>
      <c r="C34" s="183" t="s">
        <v>53</v>
      </c>
      <c r="D34" s="21">
        <v>183</v>
      </c>
      <c r="E34" s="14">
        <v>32</v>
      </c>
      <c r="F34" s="237">
        <v>37</v>
      </c>
      <c r="G34" s="237">
        <f t="shared" ref="G34:G41" si="2">D34+E34</f>
        <v>215</v>
      </c>
      <c r="H34" s="237">
        <f t="shared" si="1"/>
        <v>252</v>
      </c>
    </row>
    <row r="35" spans="2:9" x14ac:dyDescent="0.3">
      <c r="B35" s="127">
        <v>45461</v>
      </c>
      <c r="C35" s="183" t="s">
        <v>53</v>
      </c>
      <c r="D35" s="21">
        <v>127</v>
      </c>
      <c r="E35" s="14">
        <v>21</v>
      </c>
      <c r="F35" s="237">
        <v>51</v>
      </c>
      <c r="G35" s="237">
        <f t="shared" si="2"/>
        <v>148</v>
      </c>
      <c r="H35" s="237">
        <f t="shared" si="1"/>
        <v>199</v>
      </c>
    </row>
    <row r="36" spans="2:9" x14ac:dyDescent="0.3">
      <c r="B36" s="127">
        <v>45462</v>
      </c>
      <c r="C36" s="183" t="s">
        <v>53</v>
      </c>
      <c r="D36" s="21">
        <v>225</v>
      </c>
      <c r="E36" s="14">
        <v>31</v>
      </c>
      <c r="F36" s="237">
        <v>41</v>
      </c>
      <c r="G36" s="237">
        <f t="shared" si="2"/>
        <v>256</v>
      </c>
      <c r="H36" s="237">
        <f t="shared" ref="H36:H68" si="3">SUM(C36:F36)</f>
        <v>297</v>
      </c>
    </row>
    <row r="37" spans="2:9" x14ac:dyDescent="0.3">
      <c r="B37" s="127">
        <v>45463</v>
      </c>
      <c r="C37" s="183" t="s">
        <v>53</v>
      </c>
      <c r="D37" s="21">
        <v>184</v>
      </c>
      <c r="E37" s="14">
        <v>91</v>
      </c>
      <c r="F37" s="237">
        <v>180</v>
      </c>
      <c r="G37" s="237">
        <f t="shared" si="2"/>
        <v>275</v>
      </c>
      <c r="H37" s="237">
        <f t="shared" si="3"/>
        <v>455</v>
      </c>
    </row>
    <row r="38" spans="2:9" x14ac:dyDescent="0.3">
      <c r="B38" s="127">
        <v>45464</v>
      </c>
      <c r="C38" s="183" t="s">
        <v>53</v>
      </c>
      <c r="D38" s="21">
        <v>128</v>
      </c>
      <c r="E38" s="14">
        <v>107</v>
      </c>
      <c r="F38" s="237">
        <v>148</v>
      </c>
      <c r="G38" s="237">
        <f t="shared" si="2"/>
        <v>235</v>
      </c>
      <c r="H38" s="237">
        <f t="shared" si="3"/>
        <v>383</v>
      </c>
    </row>
    <row r="39" spans="2:9" x14ac:dyDescent="0.3">
      <c r="B39" s="127">
        <v>45465</v>
      </c>
      <c r="C39" s="183" t="s">
        <v>53</v>
      </c>
      <c r="D39" s="21">
        <v>180</v>
      </c>
      <c r="E39" s="14">
        <v>122</v>
      </c>
      <c r="F39" s="237">
        <v>125</v>
      </c>
      <c r="G39" s="237">
        <f t="shared" si="2"/>
        <v>302</v>
      </c>
      <c r="H39" s="237">
        <f t="shared" si="3"/>
        <v>427</v>
      </c>
    </row>
    <row r="40" spans="2:9" x14ac:dyDescent="0.3">
      <c r="B40" s="196">
        <v>45466</v>
      </c>
      <c r="C40" s="183" t="s">
        <v>53</v>
      </c>
      <c r="D40" s="21">
        <v>265</v>
      </c>
      <c r="E40" s="14">
        <v>183</v>
      </c>
      <c r="F40" s="237">
        <v>322</v>
      </c>
      <c r="G40" s="237">
        <f t="shared" si="2"/>
        <v>448</v>
      </c>
      <c r="H40" s="237">
        <f t="shared" si="3"/>
        <v>770</v>
      </c>
      <c r="I40" s="222"/>
    </row>
    <row r="41" spans="2:9" x14ac:dyDescent="0.3">
      <c r="B41" s="127">
        <v>45467</v>
      </c>
      <c r="C41" s="183" t="s">
        <v>53</v>
      </c>
      <c r="D41" s="21">
        <v>341</v>
      </c>
      <c r="E41" s="14">
        <v>83</v>
      </c>
      <c r="F41" s="237">
        <v>80</v>
      </c>
      <c r="G41" s="237">
        <f t="shared" si="2"/>
        <v>424</v>
      </c>
      <c r="H41" s="237">
        <f t="shared" si="3"/>
        <v>504</v>
      </c>
      <c r="I41" s="223" t="s">
        <v>147</v>
      </c>
    </row>
    <row r="42" spans="2:9" x14ac:dyDescent="0.3">
      <c r="B42" s="127">
        <v>45468</v>
      </c>
      <c r="C42" s="183" t="s">
        <v>53</v>
      </c>
      <c r="D42" s="183" t="s">
        <v>53</v>
      </c>
      <c r="E42" s="14">
        <v>68</v>
      </c>
      <c r="F42" s="237">
        <v>105</v>
      </c>
      <c r="G42" s="237">
        <v>68</v>
      </c>
      <c r="H42" s="237">
        <f t="shared" si="3"/>
        <v>173</v>
      </c>
      <c r="I42" s="222"/>
    </row>
    <row r="43" spans="2:9" x14ac:dyDescent="0.3">
      <c r="B43" s="127">
        <v>45469</v>
      </c>
      <c r="C43" s="183" t="s">
        <v>53</v>
      </c>
      <c r="D43" s="183" t="s">
        <v>53</v>
      </c>
      <c r="E43" s="214">
        <v>491</v>
      </c>
      <c r="F43" s="237">
        <v>302</v>
      </c>
      <c r="G43" s="237">
        <v>491</v>
      </c>
      <c r="H43" s="237">
        <f t="shared" si="3"/>
        <v>793</v>
      </c>
      <c r="I43" s="222"/>
    </row>
    <row r="44" spans="2:9" x14ac:dyDescent="0.3">
      <c r="B44" s="127">
        <v>45470</v>
      </c>
      <c r="C44" s="183" t="s">
        <v>53</v>
      </c>
      <c r="D44" s="183" t="s">
        <v>53</v>
      </c>
      <c r="E44" s="214">
        <v>356</v>
      </c>
      <c r="F44" s="237">
        <v>441</v>
      </c>
      <c r="G44" s="237">
        <v>356</v>
      </c>
      <c r="H44" s="237">
        <f t="shared" si="3"/>
        <v>797</v>
      </c>
    </row>
    <row r="45" spans="2:9" x14ac:dyDescent="0.3">
      <c r="B45" s="127">
        <v>45471</v>
      </c>
      <c r="C45" s="183" t="s">
        <v>53</v>
      </c>
      <c r="D45" s="183" t="s">
        <v>53</v>
      </c>
      <c r="E45" s="214">
        <v>179</v>
      </c>
      <c r="F45" s="237">
        <v>182</v>
      </c>
      <c r="G45" s="237">
        <v>179</v>
      </c>
      <c r="H45" s="237">
        <f t="shared" si="3"/>
        <v>361</v>
      </c>
    </row>
    <row r="46" spans="2:9" x14ac:dyDescent="0.3">
      <c r="B46" s="127">
        <v>45472</v>
      </c>
      <c r="C46" s="183" t="s">
        <v>53</v>
      </c>
      <c r="D46" s="183" t="s">
        <v>53</v>
      </c>
      <c r="E46" s="214">
        <v>216</v>
      </c>
      <c r="F46" s="237">
        <v>276</v>
      </c>
      <c r="G46" s="237">
        <v>216</v>
      </c>
      <c r="H46" s="237">
        <f t="shared" si="3"/>
        <v>492</v>
      </c>
    </row>
    <row r="47" spans="2:9" x14ac:dyDescent="0.3">
      <c r="B47" s="127">
        <v>45473</v>
      </c>
      <c r="C47" s="183" t="s">
        <v>53</v>
      </c>
      <c r="D47" s="183" t="s">
        <v>53</v>
      </c>
      <c r="E47" s="214">
        <v>244</v>
      </c>
      <c r="F47" s="237">
        <v>400</v>
      </c>
      <c r="G47" s="237">
        <v>244</v>
      </c>
      <c r="H47" s="237">
        <f t="shared" si="3"/>
        <v>644</v>
      </c>
    </row>
    <row r="48" spans="2:9" x14ac:dyDescent="0.3">
      <c r="B48" s="196">
        <v>45474</v>
      </c>
      <c r="C48" s="183" t="s">
        <v>123</v>
      </c>
      <c r="D48" s="183" t="s">
        <v>123</v>
      </c>
      <c r="E48" s="215">
        <v>170</v>
      </c>
      <c r="F48" s="237">
        <v>231</v>
      </c>
      <c r="G48" s="237">
        <v>170</v>
      </c>
      <c r="H48" s="237">
        <f t="shared" si="3"/>
        <v>401</v>
      </c>
      <c r="I48" s="86"/>
    </row>
    <row r="49" spans="2:31" x14ac:dyDescent="0.3">
      <c r="B49" s="196">
        <v>45475</v>
      </c>
      <c r="C49" s="183" t="s">
        <v>123</v>
      </c>
      <c r="D49" s="183" t="s">
        <v>123</v>
      </c>
      <c r="E49" s="215">
        <v>268</v>
      </c>
      <c r="F49" s="237">
        <v>380</v>
      </c>
      <c r="G49" s="237">
        <v>268</v>
      </c>
      <c r="H49" s="237">
        <f t="shared" si="3"/>
        <v>648</v>
      </c>
      <c r="I49" s="86"/>
    </row>
    <row r="50" spans="2:31" x14ac:dyDescent="0.3">
      <c r="B50" s="196">
        <v>45476</v>
      </c>
      <c r="C50" s="183" t="s">
        <v>123</v>
      </c>
      <c r="D50" s="183" t="s">
        <v>123</v>
      </c>
      <c r="E50" s="215">
        <v>222</v>
      </c>
      <c r="F50" s="237">
        <v>193</v>
      </c>
      <c r="G50" s="237">
        <v>222</v>
      </c>
      <c r="H50" s="237">
        <f t="shared" si="3"/>
        <v>415</v>
      </c>
      <c r="I50" s="86"/>
    </row>
    <row r="51" spans="2:31" x14ac:dyDescent="0.3">
      <c r="B51" s="196">
        <v>45477</v>
      </c>
      <c r="C51" s="183" t="s">
        <v>123</v>
      </c>
      <c r="D51" s="183" t="s">
        <v>123</v>
      </c>
      <c r="E51" s="215">
        <v>205</v>
      </c>
      <c r="F51" s="237">
        <v>221</v>
      </c>
      <c r="G51" s="237">
        <v>205</v>
      </c>
      <c r="H51" s="237">
        <f t="shared" si="3"/>
        <v>426</v>
      </c>
      <c r="I51" s="86"/>
    </row>
    <row r="52" spans="2:31" x14ac:dyDescent="0.3">
      <c r="B52" s="196">
        <v>45478</v>
      </c>
      <c r="C52" s="183" t="s">
        <v>123</v>
      </c>
      <c r="D52" s="183" t="s">
        <v>123</v>
      </c>
      <c r="E52" s="215">
        <v>244</v>
      </c>
      <c r="F52" s="237">
        <v>656</v>
      </c>
      <c r="G52" s="237">
        <v>244</v>
      </c>
      <c r="H52" s="237">
        <f t="shared" si="3"/>
        <v>900</v>
      </c>
      <c r="I52" s="86"/>
    </row>
    <row r="53" spans="2:31" x14ac:dyDescent="0.3">
      <c r="B53" s="196">
        <v>45479</v>
      </c>
      <c r="C53" s="183" t="s">
        <v>123</v>
      </c>
      <c r="D53" s="183" t="s">
        <v>123</v>
      </c>
      <c r="E53" s="215">
        <v>224</v>
      </c>
      <c r="F53" s="237">
        <v>544</v>
      </c>
      <c r="G53" s="237">
        <v>224</v>
      </c>
      <c r="H53" s="237">
        <f t="shared" si="3"/>
        <v>768</v>
      </c>
      <c r="I53" s="86"/>
    </row>
    <row r="54" spans="2:31" x14ac:dyDescent="0.3">
      <c r="B54" s="196">
        <v>45480</v>
      </c>
      <c r="C54" s="183" t="s">
        <v>123</v>
      </c>
      <c r="D54" s="183" t="s">
        <v>123</v>
      </c>
      <c r="E54" s="215">
        <v>144</v>
      </c>
      <c r="F54" s="237">
        <v>289</v>
      </c>
      <c r="G54" s="237">
        <v>144</v>
      </c>
      <c r="H54" s="237">
        <f t="shared" si="3"/>
        <v>433</v>
      </c>
      <c r="I54" s="86"/>
    </row>
    <row r="55" spans="2:31" x14ac:dyDescent="0.3">
      <c r="B55" s="196">
        <v>45481</v>
      </c>
      <c r="C55" s="183" t="s">
        <v>123</v>
      </c>
      <c r="D55" s="183" t="s">
        <v>123</v>
      </c>
      <c r="E55" s="215">
        <v>151</v>
      </c>
      <c r="F55" s="237">
        <v>320</v>
      </c>
      <c r="G55" s="237">
        <v>151</v>
      </c>
      <c r="H55" s="237">
        <f t="shared" si="3"/>
        <v>471</v>
      </c>
      <c r="I55" s="86"/>
      <c r="J55" s="86"/>
      <c r="K55" s="86"/>
      <c r="L55" s="86"/>
      <c r="M55" s="86"/>
      <c r="N55" s="86"/>
      <c r="O55" s="86"/>
      <c r="P55" s="86"/>
      <c r="Q55" s="86"/>
      <c r="R55" s="86"/>
      <c r="S55" s="86"/>
      <c r="U55" s="86"/>
      <c r="V55" s="86"/>
      <c r="W55" s="86"/>
      <c r="X55" s="86"/>
      <c r="Y55" s="86"/>
      <c r="Z55" s="86"/>
      <c r="AA55" s="86"/>
      <c r="AB55" s="86"/>
      <c r="AC55" s="86"/>
      <c r="AD55" s="86"/>
      <c r="AE55" s="86"/>
    </row>
    <row r="56" spans="2:31" x14ac:dyDescent="0.3">
      <c r="B56" s="196">
        <v>45482</v>
      </c>
      <c r="C56" s="183" t="s">
        <v>123</v>
      </c>
      <c r="D56" s="183" t="s">
        <v>123</v>
      </c>
      <c r="E56" s="215">
        <v>166</v>
      </c>
      <c r="F56" s="237">
        <v>317</v>
      </c>
      <c r="G56" s="237">
        <v>166</v>
      </c>
      <c r="H56" s="237">
        <f t="shared" si="3"/>
        <v>483</v>
      </c>
      <c r="I56" s="86"/>
      <c r="J56" s="86"/>
      <c r="K56" s="86"/>
      <c r="L56" s="86"/>
      <c r="M56" s="86"/>
      <c r="N56" s="86"/>
      <c r="O56" s="86"/>
      <c r="P56" s="86"/>
      <c r="Q56" s="86"/>
      <c r="R56" s="86"/>
      <c r="S56" s="86"/>
      <c r="U56" s="86"/>
      <c r="V56" s="86"/>
      <c r="W56" s="86"/>
      <c r="X56" s="86"/>
      <c r="Y56" s="86"/>
      <c r="Z56" s="86"/>
      <c r="AA56" s="86"/>
      <c r="AB56" s="86"/>
      <c r="AC56" s="86"/>
      <c r="AD56" s="86"/>
      <c r="AE56" s="86"/>
    </row>
    <row r="57" spans="2:31" x14ac:dyDescent="0.3">
      <c r="B57" s="196">
        <v>45483</v>
      </c>
      <c r="C57" s="183" t="s">
        <v>123</v>
      </c>
      <c r="D57" s="183" t="s">
        <v>123</v>
      </c>
      <c r="E57" s="215">
        <v>238</v>
      </c>
      <c r="F57" s="237">
        <v>515</v>
      </c>
      <c r="G57" s="237">
        <v>238</v>
      </c>
      <c r="H57" s="237">
        <f t="shared" si="3"/>
        <v>753</v>
      </c>
      <c r="I57" s="86"/>
      <c r="J57" s="86"/>
      <c r="K57" s="86"/>
      <c r="L57" s="86"/>
      <c r="M57" s="86"/>
      <c r="N57" s="86"/>
      <c r="O57" s="86"/>
      <c r="P57" s="86"/>
      <c r="Q57" s="86"/>
      <c r="R57" s="86"/>
      <c r="S57" s="86"/>
      <c r="U57" s="86"/>
      <c r="V57" s="86"/>
      <c r="W57" s="86"/>
      <c r="X57" s="86"/>
      <c r="Y57" s="86"/>
      <c r="Z57" s="86"/>
      <c r="AA57" s="86"/>
      <c r="AB57" s="86"/>
      <c r="AC57" s="86"/>
      <c r="AD57" s="86"/>
      <c r="AE57" s="86"/>
    </row>
    <row r="58" spans="2:31" x14ac:dyDescent="0.3">
      <c r="B58" s="196">
        <v>45484</v>
      </c>
      <c r="C58" s="183" t="s">
        <v>123</v>
      </c>
      <c r="D58" s="183" t="s">
        <v>123</v>
      </c>
      <c r="E58" s="215">
        <v>214</v>
      </c>
      <c r="F58" s="237">
        <v>354</v>
      </c>
      <c r="G58" s="237">
        <v>214</v>
      </c>
      <c r="H58" s="237">
        <f t="shared" si="3"/>
        <v>568</v>
      </c>
      <c r="I58" s="86"/>
      <c r="J58" s="86"/>
      <c r="K58" s="86"/>
      <c r="L58" s="86"/>
      <c r="M58" s="86"/>
      <c r="N58" s="86"/>
      <c r="O58" s="86"/>
      <c r="P58" s="86"/>
      <c r="Q58" s="86"/>
      <c r="R58" s="86"/>
      <c r="S58" s="86"/>
      <c r="U58" s="86"/>
      <c r="V58" s="86"/>
      <c r="W58" s="86"/>
      <c r="X58" s="86"/>
      <c r="Y58" s="86"/>
      <c r="Z58" s="86"/>
      <c r="AA58" s="86"/>
      <c r="AB58" s="86"/>
      <c r="AC58" s="86"/>
      <c r="AD58" s="86"/>
      <c r="AE58" s="86"/>
    </row>
    <row r="59" spans="2:31" x14ac:dyDescent="0.3">
      <c r="B59" s="196">
        <v>45485</v>
      </c>
      <c r="C59" s="183" t="s">
        <v>123</v>
      </c>
      <c r="D59" s="183" t="s">
        <v>123</v>
      </c>
      <c r="E59" s="216">
        <v>171</v>
      </c>
      <c r="F59" s="237">
        <v>240</v>
      </c>
      <c r="G59" s="237">
        <v>171</v>
      </c>
      <c r="H59" s="237">
        <f t="shared" si="3"/>
        <v>411</v>
      </c>
      <c r="I59" s="86"/>
      <c r="J59" s="86"/>
      <c r="K59" s="86"/>
      <c r="L59" s="86"/>
      <c r="M59" s="86"/>
      <c r="N59" s="86"/>
      <c r="O59" s="86"/>
      <c r="P59" s="86"/>
      <c r="Q59" s="86"/>
      <c r="R59" s="86"/>
      <c r="S59" s="86"/>
      <c r="U59" s="86"/>
      <c r="V59" s="86"/>
      <c r="W59" s="86"/>
      <c r="X59" s="86"/>
      <c r="Y59" s="86"/>
      <c r="Z59" s="86"/>
      <c r="AA59" s="86"/>
      <c r="AB59" s="86"/>
      <c r="AC59" s="86"/>
      <c r="AD59" s="86"/>
      <c r="AE59" s="86"/>
    </row>
    <row r="60" spans="2:31" x14ac:dyDescent="0.3">
      <c r="B60" s="127">
        <v>45486</v>
      </c>
      <c r="C60" s="183" t="s">
        <v>123</v>
      </c>
      <c r="D60" s="183" t="s">
        <v>123</v>
      </c>
      <c r="E60" s="216">
        <v>243</v>
      </c>
      <c r="F60" s="237">
        <v>308</v>
      </c>
      <c r="G60" s="237">
        <v>243</v>
      </c>
      <c r="H60" s="237">
        <f t="shared" si="3"/>
        <v>551</v>
      </c>
      <c r="I60" s="86"/>
      <c r="J60" s="86"/>
      <c r="K60" s="86"/>
      <c r="L60" s="86"/>
      <c r="M60" s="86"/>
      <c r="N60" s="86"/>
      <c r="O60" s="86"/>
      <c r="P60" s="86"/>
      <c r="Q60" s="86"/>
      <c r="R60" s="86"/>
      <c r="S60" s="86"/>
      <c r="U60" s="86"/>
      <c r="V60" s="86"/>
      <c r="W60" s="86"/>
      <c r="X60" s="86"/>
      <c r="Y60" s="86"/>
      <c r="Z60" s="86"/>
      <c r="AA60" s="86"/>
      <c r="AB60" s="86"/>
      <c r="AC60" s="86"/>
      <c r="AD60" s="86"/>
      <c r="AE60" s="86"/>
    </row>
    <row r="61" spans="2:31" x14ac:dyDescent="0.3">
      <c r="B61" s="127">
        <v>45487</v>
      </c>
      <c r="C61" s="183" t="s">
        <v>123</v>
      </c>
      <c r="D61" s="183" t="s">
        <v>123</v>
      </c>
      <c r="E61" s="216">
        <v>228</v>
      </c>
      <c r="F61" s="237">
        <v>212</v>
      </c>
      <c r="G61" s="237">
        <v>228</v>
      </c>
      <c r="H61" s="237">
        <f t="shared" si="3"/>
        <v>440</v>
      </c>
      <c r="I61" s="86"/>
      <c r="J61" s="86"/>
      <c r="K61" s="86"/>
      <c r="L61" s="86"/>
      <c r="M61" s="86"/>
      <c r="N61" s="86"/>
      <c r="O61" s="86"/>
      <c r="P61" s="86"/>
      <c r="Q61" s="86"/>
      <c r="R61" s="86"/>
      <c r="S61" s="86"/>
      <c r="U61" s="86"/>
      <c r="V61" s="86"/>
      <c r="W61" s="86"/>
      <c r="X61" s="86"/>
      <c r="Y61" s="86"/>
      <c r="Z61" s="86"/>
      <c r="AA61" s="86"/>
      <c r="AB61" s="86"/>
      <c r="AC61" s="86"/>
      <c r="AD61" s="86"/>
      <c r="AE61" s="86"/>
    </row>
    <row r="62" spans="2:31" x14ac:dyDescent="0.3">
      <c r="B62" s="127">
        <v>45488</v>
      </c>
      <c r="C62" s="183" t="s">
        <v>123</v>
      </c>
      <c r="D62" s="183" t="s">
        <v>123</v>
      </c>
      <c r="E62" s="216">
        <v>188</v>
      </c>
      <c r="F62" s="237">
        <v>156</v>
      </c>
      <c r="G62" s="237">
        <v>188</v>
      </c>
      <c r="H62" s="237">
        <f t="shared" si="3"/>
        <v>344</v>
      </c>
      <c r="I62" s="86"/>
      <c r="J62" s="86"/>
      <c r="K62" s="86"/>
      <c r="L62" s="86"/>
      <c r="M62" s="86"/>
      <c r="N62" s="86"/>
      <c r="O62" s="86"/>
      <c r="P62" s="86"/>
      <c r="Q62" s="86"/>
      <c r="R62" s="86"/>
      <c r="S62" s="86"/>
      <c r="U62" s="86"/>
      <c r="V62" s="86"/>
      <c r="W62" s="86"/>
      <c r="X62" s="86"/>
      <c r="Y62" s="86"/>
      <c r="Z62" s="86"/>
      <c r="AA62" s="86"/>
      <c r="AB62" s="86"/>
      <c r="AC62" s="86"/>
      <c r="AD62" s="86"/>
      <c r="AE62" s="86"/>
    </row>
    <row r="63" spans="2:31" x14ac:dyDescent="0.3">
      <c r="B63" s="127">
        <v>45489</v>
      </c>
      <c r="C63" s="183" t="s">
        <v>123</v>
      </c>
      <c r="D63" s="183" t="s">
        <v>123</v>
      </c>
      <c r="E63" s="216">
        <v>162</v>
      </c>
      <c r="F63" s="237">
        <v>640</v>
      </c>
      <c r="G63" s="237">
        <v>162</v>
      </c>
      <c r="H63" s="237">
        <f t="shared" si="3"/>
        <v>802</v>
      </c>
      <c r="I63" s="86"/>
      <c r="J63" s="86"/>
      <c r="K63" s="86"/>
      <c r="L63" s="86"/>
      <c r="M63" s="86"/>
      <c r="N63" s="86"/>
      <c r="O63" s="86"/>
      <c r="P63" s="86"/>
      <c r="Q63" s="86"/>
      <c r="R63" s="86"/>
      <c r="S63" s="86"/>
      <c r="U63" s="86"/>
      <c r="V63" s="86"/>
      <c r="W63" s="86"/>
      <c r="X63" s="86"/>
      <c r="Y63" s="86"/>
      <c r="Z63" s="86"/>
      <c r="AA63" s="86"/>
      <c r="AB63" s="86"/>
      <c r="AC63" s="86"/>
      <c r="AD63" s="86"/>
      <c r="AE63" s="86"/>
    </row>
    <row r="64" spans="2:31" x14ac:dyDescent="0.3">
      <c r="B64" s="127">
        <v>45490</v>
      </c>
      <c r="C64" s="183" t="s">
        <v>123</v>
      </c>
      <c r="D64" s="183" t="s">
        <v>123</v>
      </c>
      <c r="E64" s="214">
        <v>249</v>
      </c>
      <c r="F64" s="237">
        <v>253</v>
      </c>
      <c r="G64" s="237">
        <v>249</v>
      </c>
      <c r="H64" s="237">
        <f t="shared" si="3"/>
        <v>502</v>
      </c>
      <c r="I64" s="86"/>
      <c r="J64" s="86"/>
      <c r="K64" s="86"/>
      <c r="L64" s="86"/>
      <c r="M64" s="86"/>
      <c r="N64" s="86"/>
      <c r="O64" s="86"/>
      <c r="P64" s="86"/>
      <c r="Q64" s="86"/>
      <c r="R64" s="86"/>
      <c r="S64" s="86"/>
      <c r="U64" s="86"/>
      <c r="V64" s="86"/>
      <c r="W64" s="86"/>
      <c r="X64" s="86"/>
      <c r="Y64" s="86"/>
      <c r="Z64" s="86"/>
      <c r="AA64" s="86"/>
      <c r="AB64" s="86"/>
      <c r="AC64" s="86"/>
      <c r="AD64" s="86"/>
      <c r="AE64" s="86"/>
    </row>
    <row r="65" spans="2:31" x14ac:dyDescent="0.3">
      <c r="B65" s="127">
        <v>45491</v>
      </c>
      <c r="C65" s="183" t="s">
        <v>123</v>
      </c>
      <c r="D65" s="183" t="s">
        <v>123</v>
      </c>
      <c r="E65" s="214">
        <v>235</v>
      </c>
      <c r="F65" s="237">
        <v>413</v>
      </c>
      <c r="G65" s="237">
        <v>235</v>
      </c>
      <c r="H65" s="237">
        <f t="shared" si="3"/>
        <v>648</v>
      </c>
      <c r="I65" s="86"/>
      <c r="J65" s="86"/>
      <c r="K65" s="86"/>
      <c r="L65" s="86"/>
      <c r="M65" s="86"/>
      <c r="N65" s="86"/>
      <c r="O65" s="86"/>
      <c r="P65" s="86"/>
      <c r="Q65" s="86"/>
      <c r="R65" s="86"/>
      <c r="S65" s="86"/>
      <c r="U65" s="86"/>
      <c r="V65" s="86"/>
      <c r="W65" s="86"/>
      <c r="X65" s="86"/>
      <c r="Y65" s="86"/>
      <c r="Z65" s="86"/>
      <c r="AA65" s="86"/>
      <c r="AB65" s="86"/>
      <c r="AC65" s="86"/>
      <c r="AD65" s="86"/>
      <c r="AE65" s="86"/>
    </row>
    <row r="66" spans="2:31" x14ac:dyDescent="0.3">
      <c r="B66" s="127">
        <v>45492</v>
      </c>
      <c r="C66" s="183" t="s">
        <v>123</v>
      </c>
      <c r="D66" s="183" t="s">
        <v>123</v>
      </c>
      <c r="E66" s="214">
        <v>223</v>
      </c>
      <c r="F66" s="237">
        <v>157</v>
      </c>
      <c r="G66" s="237">
        <v>223</v>
      </c>
      <c r="H66" s="237">
        <f t="shared" si="3"/>
        <v>380</v>
      </c>
      <c r="I66" s="86"/>
      <c r="J66" s="86"/>
      <c r="K66" s="86"/>
      <c r="L66" s="86"/>
      <c r="M66" s="86"/>
      <c r="N66" s="86"/>
      <c r="O66" s="86"/>
      <c r="P66" s="86"/>
      <c r="Q66" s="86"/>
      <c r="R66" s="86"/>
      <c r="S66" s="86"/>
      <c r="U66" s="86"/>
      <c r="V66" s="86"/>
      <c r="W66" s="86"/>
      <c r="X66" s="86"/>
      <c r="Y66" s="86"/>
      <c r="Z66" s="86"/>
      <c r="AA66" s="86"/>
      <c r="AB66" s="86"/>
      <c r="AC66" s="86"/>
      <c r="AD66" s="86"/>
      <c r="AE66" s="86"/>
    </row>
    <row r="67" spans="2:31" x14ac:dyDescent="0.3">
      <c r="B67" s="127">
        <v>45493</v>
      </c>
      <c r="C67" s="183" t="s">
        <v>123</v>
      </c>
      <c r="D67" s="183" t="s">
        <v>123</v>
      </c>
      <c r="E67" s="214">
        <v>118</v>
      </c>
      <c r="F67" s="237">
        <v>200</v>
      </c>
      <c r="G67" s="237">
        <v>118</v>
      </c>
      <c r="H67" s="237">
        <f t="shared" si="3"/>
        <v>318</v>
      </c>
      <c r="I67" s="86"/>
      <c r="J67" s="86"/>
      <c r="K67" s="86"/>
      <c r="L67" s="86"/>
      <c r="M67" s="86"/>
      <c r="N67" s="86"/>
      <c r="O67" s="86"/>
      <c r="P67" s="86"/>
      <c r="Q67" s="86"/>
      <c r="R67" s="86"/>
      <c r="S67" s="86"/>
      <c r="U67" s="86"/>
      <c r="V67" s="86"/>
      <c r="W67" s="86"/>
      <c r="X67" s="86"/>
      <c r="Y67" s="86"/>
      <c r="Z67" s="86"/>
      <c r="AA67" s="86"/>
      <c r="AB67" s="86"/>
      <c r="AC67" s="86"/>
      <c r="AD67" s="86"/>
      <c r="AE67" s="86"/>
    </row>
    <row r="68" spans="2:31" x14ac:dyDescent="0.3">
      <c r="B68" s="127">
        <v>45494</v>
      </c>
      <c r="C68" s="183" t="s">
        <v>123</v>
      </c>
      <c r="D68" s="183" t="s">
        <v>123</v>
      </c>
      <c r="E68" s="214">
        <v>194</v>
      </c>
      <c r="F68" s="237">
        <v>255</v>
      </c>
      <c r="G68" s="237">
        <v>194</v>
      </c>
      <c r="H68" s="237">
        <f t="shared" si="3"/>
        <v>449</v>
      </c>
      <c r="I68" s="86"/>
      <c r="J68" s="86"/>
      <c r="K68" s="86"/>
      <c r="L68" s="86"/>
      <c r="M68" s="86"/>
      <c r="N68" s="86"/>
      <c r="O68" s="86"/>
      <c r="P68" s="86"/>
      <c r="Q68" s="86"/>
      <c r="R68" s="86"/>
      <c r="S68" s="86"/>
      <c r="U68" s="86"/>
      <c r="V68" s="86"/>
      <c r="W68" s="86"/>
      <c r="X68" s="86"/>
      <c r="Y68" s="86"/>
      <c r="Z68" s="86"/>
      <c r="AA68" s="86"/>
      <c r="AB68" s="86"/>
      <c r="AC68" s="86"/>
      <c r="AD68" s="86"/>
      <c r="AE68" s="86"/>
    </row>
    <row r="69" spans="2:31" x14ac:dyDescent="0.3">
      <c r="B69" s="196">
        <v>45495</v>
      </c>
      <c r="C69" s="183" t="s">
        <v>123</v>
      </c>
      <c r="D69" s="183" t="s">
        <v>123</v>
      </c>
      <c r="E69" s="14">
        <v>153</v>
      </c>
      <c r="F69" s="237">
        <v>180</v>
      </c>
      <c r="G69" s="237">
        <v>153</v>
      </c>
      <c r="H69" s="237">
        <f t="shared" ref="H69:H115" si="4">SUM(C69:F69)</f>
        <v>333</v>
      </c>
      <c r="I69" s="86"/>
      <c r="J69" s="86"/>
      <c r="K69" s="86"/>
      <c r="L69" s="86"/>
      <c r="M69" s="86"/>
      <c r="N69" s="86"/>
      <c r="O69" s="86"/>
      <c r="P69" s="86"/>
      <c r="Q69" s="86"/>
      <c r="R69" s="86"/>
      <c r="S69" s="86"/>
      <c r="U69" s="86"/>
      <c r="V69" s="86"/>
      <c r="W69" s="86"/>
      <c r="X69" s="86"/>
      <c r="Y69" s="86"/>
      <c r="Z69" s="86"/>
      <c r="AA69" s="86"/>
      <c r="AB69" s="86"/>
      <c r="AC69" s="86"/>
      <c r="AD69" s="86"/>
      <c r="AE69" s="86"/>
    </row>
    <row r="70" spans="2:31" x14ac:dyDescent="0.3">
      <c r="B70" s="196">
        <v>45496</v>
      </c>
      <c r="C70" s="183" t="s">
        <v>123</v>
      </c>
      <c r="D70" s="183" t="s">
        <v>123</v>
      </c>
      <c r="E70" s="14">
        <v>89</v>
      </c>
      <c r="F70" s="237">
        <v>268</v>
      </c>
      <c r="G70" s="237">
        <v>89</v>
      </c>
      <c r="H70" s="237">
        <f t="shared" si="4"/>
        <v>357</v>
      </c>
      <c r="I70" s="86"/>
      <c r="J70" s="86"/>
      <c r="K70" s="86"/>
      <c r="L70" s="86"/>
      <c r="M70" s="86"/>
      <c r="N70" s="86"/>
      <c r="O70" s="86"/>
      <c r="P70" s="86"/>
      <c r="Q70" s="86"/>
      <c r="R70" s="86"/>
      <c r="S70" s="86"/>
      <c r="U70" s="86"/>
      <c r="V70" s="86"/>
      <c r="W70" s="86"/>
      <c r="X70" s="86"/>
      <c r="Y70" s="86"/>
      <c r="Z70" s="86"/>
      <c r="AA70" s="86"/>
      <c r="AB70" s="86"/>
      <c r="AC70" s="86"/>
      <c r="AD70" s="86"/>
      <c r="AE70" s="86"/>
    </row>
    <row r="71" spans="2:31" x14ac:dyDescent="0.3">
      <c r="B71" s="196">
        <v>45497</v>
      </c>
      <c r="C71" s="183" t="s">
        <v>123</v>
      </c>
      <c r="D71" s="183" t="s">
        <v>123</v>
      </c>
      <c r="E71" s="14">
        <v>109</v>
      </c>
      <c r="F71" s="237">
        <v>266</v>
      </c>
      <c r="G71" s="237">
        <v>109</v>
      </c>
      <c r="H71" s="237">
        <f t="shared" si="4"/>
        <v>375</v>
      </c>
      <c r="I71" s="86"/>
      <c r="J71" s="86"/>
      <c r="K71" s="86"/>
      <c r="L71" s="86"/>
      <c r="M71" s="86"/>
      <c r="N71" s="86"/>
      <c r="O71" s="86"/>
      <c r="P71" s="86"/>
      <c r="Q71" s="86"/>
      <c r="R71" s="86"/>
      <c r="S71" s="86"/>
      <c r="U71" s="86"/>
      <c r="V71" s="86"/>
      <c r="W71" s="86"/>
      <c r="X71" s="86"/>
      <c r="Y71" s="86"/>
      <c r="Z71" s="86"/>
      <c r="AA71" s="86"/>
      <c r="AB71" s="86"/>
      <c r="AC71" s="86"/>
      <c r="AD71" s="86"/>
      <c r="AE71" s="86"/>
    </row>
    <row r="72" spans="2:31" x14ac:dyDescent="0.3">
      <c r="B72" s="196">
        <v>45498</v>
      </c>
      <c r="C72" s="183" t="s">
        <v>123</v>
      </c>
      <c r="D72" s="183" t="s">
        <v>123</v>
      </c>
      <c r="E72" s="14">
        <v>89</v>
      </c>
      <c r="F72" s="237">
        <v>199</v>
      </c>
      <c r="G72" s="237">
        <v>89</v>
      </c>
      <c r="H72" s="237">
        <f t="shared" si="4"/>
        <v>288</v>
      </c>
      <c r="I72" s="86"/>
      <c r="J72" s="86"/>
      <c r="K72" s="86"/>
      <c r="L72" s="86"/>
      <c r="M72" s="86"/>
      <c r="N72" s="86"/>
      <c r="O72" s="86"/>
      <c r="P72" s="86"/>
      <c r="Q72" s="86"/>
      <c r="R72" s="86"/>
      <c r="S72" s="86"/>
      <c r="U72" s="86"/>
      <c r="V72" s="86"/>
      <c r="W72" s="86"/>
      <c r="X72" s="86"/>
      <c r="Y72" s="86"/>
      <c r="Z72" s="86"/>
      <c r="AA72" s="86"/>
      <c r="AB72" s="86"/>
      <c r="AC72" s="86"/>
      <c r="AD72" s="86"/>
      <c r="AE72" s="86"/>
    </row>
    <row r="73" spans="2:31" x14ac:dyDescent="0.3">
      <c r="B73" s="196">
        <v>45499</v>
      </c>
      <c r="C73" s="183" t="s">
        <v>123</v>
      </c>
      <c r="D73" s="183" t="s">
        <v>123</v>
      </c>
      <c r="E73" s="14">
        <v>80</v>
      </c>
      <c r="F73" s="237">
        <v>144</v>
      </c>
      <c r="G73" s="237">
        <v>80</v>
      </c>
      <c r="H73" s="237">
        <f t="shared" si="4"/>
        <v>224</v>
      </c>
      <c r="I73" s="86"/>
      <c r="J73" s="86"/>
      <c r="K73" s="86"/>
      <c r="L73" s="86"/>
      <c r="M73" s="86"/>
      <c r="N73" s="86"/>
      <c r="O73" s="86"/>
      <c r="P73" s="86"/>
      <c r="Q73" s="86"/>
      <c r="R73" s="86"/>
      <c r="S73" s="86"/>
      <c r="U73" s="86"/>
      <c r="V73" s="86"/>
      <c r="W73" s="86"/>
      <c r="X73" s="86"/>
      <c r="Y73" s="86"/>
      <c r="Z73" s="86"/>
      <c r="AA73" s="86"/>
      <c r="AB73" s="86"/>
      <c r="AC73" s="86"/>
      <c r="AD73" s="86"/>
      <c r="AE73" s="86"/>
    </row>
    <row r="74" spans="2:31" x14ac:dyDescent="0.3">
      <c r="B74" s="196">
        <v>45500</v>
      </c>
      <c r="C74" s="183" t="s">
        <v>123</v>
      </c>
      <c r="D74" s="183" t="s">
        <v>123</v>
      </c>
      <c r="E74" s="14">
        <v>65</v>
      </c>
      <c r="F74" s="237">
        <v>201</v>
      </c>
      <c r="G74" s="237">
        <v>65</v>
      </c>
      <c r="H74" s="237">
        <f t="shared" si="4"/>
        <v>266</v>
      </c>
      <c r="I74" s="86"/>
      <c r="J74" s="86"/>
      <c r="K74" s="86"/>
      <c r="L74" s="86"/>
      <c r="M74" s="86"/>
      <c r="N74" s="86"/>
      <c r="O74" s="86"/>
      <c r="P74" s="86"/>
      <c r="Q74" s="86"/>
      <c r="R74" s="86"/>
      <c r="S74" s="86"/>
      <c r="U74" s="86"/>
      <c r="V74" s="86"/>
      <c r="W74" s="86"/>
      <c r="X74" s="86"/>
      <c r="Y74" s="86"/>
      <c r="Z74" s="86"/>
      <c r="AA74" s="86"/>
      <c r="AB74" s="86"/>
      <c r="AC74" s="86"/>
      <c r="AD74" s="86"/>
      <c r="AE74" s="86"/>
    </row>
    <row r="75" spans="2:31" x14ac:dyDescent="0.3">
      <c r="B75" s="196">
        <v>45501</v>
      </c>
      <c r="C75" s="183" t="s">
        <v>123</v>
      </c>
      <c r="D75" s="183" t="s">
        <v>123</v>
      </c>
      <c r="E75" s="14">
        <v>84</v>
      </c>
      <c r="F75" s="237">
        <v>231</v>
      </c>
      <c r="G75" s="237">
        <v>84</v>
      </c>
      <c r="H75" s="237">
        <f t="shared" si="4"/>
        <v>315</v>
      </c>
      <c r="I75" s="86"/>
      <c r="J75" s="86"/>
      <c r="K75" s="86"/>
      <c r="L75" s="86"/>
      <c r="M75" s="86"/>
      <c r="N75" s="86"/>
      <c r="O75" s="86"/>
      <c r="P75" s="86"/>
      <c r="Q75" s="86"/>
      <c r="R75" s="86"/>
      <c r="S75" s="86"/>
      <c r="U75" s="86"/>
      <c r="V75" s="86"/>
      <c r="W75" s="86"/>
      <c r="X75" s="86"/>
      <c r="Y75" s="86"/>
      <c r="Z75" s="86"/>
      <c r="AA75" s="86"/>
      <c r="AB75" s="86"/>
      <c r="AC75" s="86"/>
      <c r="AD75" s="86"/>
      <c r="AE75" s="86"/>
    </row>
    <row r="76" spans="2:31" x14ac:dyDescent="0.3">
      <c r="B76" s="196">
        <v>45502</v>
      </c>
      <c r="C76" s="183" t="s">
        <v>123</v>
      </c>
      <c r="D76" s="183" t="s">
        <v>123</v>
      </c>
      <c r="E76" s="14">
        <v>70</v>
      </c>
      <c r="F76" s="237">
        <v>115</v>
      </c>
      <c r="G76" s="237">
        <v>70</v>
      </c>
      <c r="H76" s="237">
        <f t="shared" si="4"/>
        <v>185</v>
      </c>
      <c r="J76" s="86"/>
      <c r="K76" s="86"/>
      <c r="L76" s="86"/>
      <c r="M76" s="86"/>
      <c r="N76" s="86"/>
      <c r="O76" s="86"/>
      <c r="P76" s="86"/>
      <c r="Q76" s="86"/>
      <c r="R76" s="86"/>
      <c r="S76" s="86"/>
      <c r="U76" s="86"/>
      <c r="V76" s="86"/>
      <c r="W76" s="86"/>
      <c r="X76" s="86"/>
      <c r="Y76" s="86"/>
      <c r="Z76" s="86"/>
      <c r="AA76" s="86"/>
      <c r="AB76" s="86"/>
      <c r="AC76" s="86"/>
      <c r="AD76" s="86"/>
      <c r="AE76" s="86"/>
    </row>
    <row r="77" spans="2:31" x14ac:dyDescent="0.3">
      <c r="B77" s="196">
        <v>45503</v>
      </c>
      <c r="C77" s="183" t="s">
        <v>123</v>
      </c>
      <c r="D77" s="21">
        <v>14</v>
      </c>
      <c r="E77" s="14">
        <v>53</v>
      </c>
      <c r="F77" s="237">
        <v>130</v>
      </c>
      <c r="G77" s="237">
        <f t="shared" ref="G77:G115" si="5">D77+E77</f>
        <v>67</v>
      </c>
      <c r="H77" s="237">
        <f t="shared" si="4"/>
        <v>197</v>
      </c>
      <c r="I77" s="230"/>
      <c r="J77" s="86"/>
      <c r="K77" s="86"/>
      <c r="L77" s="86"/>
      <c r="M77" s="86"/>
      <c r="N77" s="86"/>
      <c r="O77" s="86"/>
      <c r="P77" s="86"/>
      <c r="Q77" s="86"/>
      <c r="R77" s="86"/>
      <c r="S77" s="86"/>
      <c r="U77" s="86"/>
      <c r="V77" s="86"/>
      <c r="W77" s="86"/>
      <c r="X77" s="86"/>
      <c r="Y77" s="86"/>
      <c r="Z77" s="86"/>
      <c r="AA77" s="86"/>
      <c r="AB77" s="86"/>
      <c r="AC77" s="86"/>
      <c r="AD77" s="86"/>
      <c r="AE77" s="86"/>
    </row>
    <row r="78" spans="2:31" x14ac:dyDescent="0.3">
      <c r="B78" s="196">
        <v>45504</v>
      </c>
      <c r="C78" s="183" t="s">
        <v>123</v>
      </c>
      <c r="D78" s="21">
        <v>30</v>
      </c>
      <c r="E78" s="14">
        <v>60</v>
      </c>
      <c r="F78" s="237">
        <v>81</v>
      </c>
      <c r="G78" s="237">
        <f t="shared" si="5"/>
        <v>90</v>
      </c>
      <c r="H78" s="237">
        <f t="shared" si="4"/>
        <v>171</v>
      </c>
      <c r="I78" s="230"/>
      <c r="J78" s="86"/>
      <c r="K78" s="86"/>
      <c r="L78" s="86"/>
      <c r="M78" s="86"/>
      <c r="N78" s="86"/>
      <c r="O78" s="86"/>
      <c r="P78" s="86"/>
      <c r="Q78" s="86"/>
      <c r="R78" s="86"/>
      <c r="S78" s="86"/>
      <c r="U78" s="86"/>
      <c r="V78" s="86"/>
      <c r="W78" s="86"/>
      <c r="X78" s="86"/>
      <c r="Y78" s="86"/>
      <c r="Z78" s="86"/>
      <c r="AA78" s="86"/>
      <c r="AB78" s="86"/>
      <c r="AC78" s="86"/>
      <c r="AD78" s="86"/>
      <c r="AE78" s="86"/>
    </row>
    <row r="79" spans="2:31" x14ac:dyDescent="0.3">
      <c r="B79" s="196">
        <v>45505</v>
      </c>
      <c r="C79" s="183" t="s">
        <v>123</v>
      </c>
      <c r="D79" s="21">
        <v>22</v>
      </c>
      <c r="E79" s="14">
        <v>55</v>
      </c>
      <c r="F79" s="237">
        <v>95</v>
      </c>
      <c r="G79" s="237">
        <f t="shared" si="5"/>
        <v>77</v>
      </c>
      <c r="H79" s="237">
        <f t="shared" si="4"/>
        <v>172</v>
      </c>
      <c r="I79" s="230"/>
      <c r="J79" s="86"/>
      <c r="K79" s="86"/>
      <c r="L79" s="86"/>
      <c r="M79" s="86"/>
      <c r="N79" s="86"/>
      <c r="O79" s="86"/>
      <c r="P79" s="86"/>
      <c r="Q79" s="86"/>
      <c r="R79" s="86"/>
      <c r="S79" s="86"/>
      <c r="U79" s="86"/>
      <c r="V79" s="86"/>
      <c r="W79" s="86"/>
      <c r="X79" s="86"/>
      <c r="Y79" s="86"/>
      <c r="Z79" s="86"/>
      <c r="AA79" s="86"/>
      <c r="AB79" s="86"/>
      <c r="AC79" s="86"/>
      <c r="AD79" s="86"/>
      <c r="AE79" s="86"/>
    </row>
    <row r="80" spans="2:31" x14ac:dyDescent="0.3">
      <c r="B80" s="196">
        <v>45506</v>
      </c>
      <c r="C80" s="183" t="s">
        <v>123</v>
      </c>
      <c r="D80" s="21">
        <v>20</v>
      </c>
      <c r="E80" s="14">
        <v>87</v>
      </c>
      <c r="F80" s="237">
        <v>53</v>
      </c>
      <c r="G80" s="237">
        <f t="shared" si="5"/>
        <v>107</v>
      </c>
      <c r="H80" s="237">
        <f t="shared" si="4"/>
        <v>160</v>
      </c>
      <c r="I80" s="230"/>
      <c r="J80" s="86"/>
      <c r="K80" s="86"/>
      <c r="L80" s="86"/>
      <c r="M80" s="86"/>
      <c r="N80" s="86"/>
      <c r="O80" s="86"/>
      <c r="P80" s="86"/>
      <c r="Q80" s="86"/>
      <c r="R80" s="86"/>
      <c r="S80" s="86"/>
      <c r="U80" s="86"/>
      <c r="V80" s="86"/>
      <c r="W80" s="86"/>
      <c r="X80" s="86"/>
      <c r="Y80" s="86"/>
      <c r="Z80" s="86"/>
      <c r="AA80" s="86"/>
      <c r="AB80" s="86"/>
      <c r="AC80" s="86"/>
      <c r="AD80" s="86"/>
      <c r="AE80" s="86"/>
    </row>
    <row r="81" spans="2:31" x14ac:dyDescent="0.3">
      <c r="B81" s="196">
        <v>45507</v>
      </c>
      <c r="C81" s="183" t="s">
        <v>123</v>
      </c>
      <c r="D81" s="21">
        <v>42</v>
      </c>
      <c r="E81" s="14">
        <v>111</v>
      </c>
      <c r="F81" s="237">
        <v>58</v>
      </c>
      <c r="G81" s="237">
        <f t="shared" si="5"/>
        <v>153</v>
      </c>
      <c r="H81" s="237">
        <f t="shared" si="4"/>
        <v>211</v>
      </c>
      <c r="I81" s="230"/>
      <c r="J81" s="86"/>
      <c r="K81" s="86"/>
      <c r="L81" s="86"/>
      <c r="M81" s="86"/>
      <c r="N81" s="86"/>
      <c r="O81" s="86"/>
      <c r="P81" s="86"/>
      <c r="Q81" s="86"/>
      <c r="R81" s="86"/>
      <c r="S81" s="86"/>
      <c r="U81" s="86"/>
      <c r="V81" s="86"/>
      <c r="W81" s="86"/>
      <c r="X81" s="86"/>
      <c r="Y81" s="86"/>
      <c r="Z81" s="86"/>
      <c r="AA81" s="86"/>
      <c r="AB81" s="86"/>
      <c r="AC81" s="86"/>
      <c r="AD81" s="86"/>
      <c r="AE81" s="86"/>
    </row>
    <row r="82" spans="2:31" x14ac:dyDescent="0.3">
      <c r="B82" s="196">
        <v>45508</v>
      </c>
      <c r="C82" s="183" t="s">
        <v>123</v>
      </c>
      <c r="D82" s="21">
        <v>50</v>
      </c>
      <c r="E82" s="14">
        <v>110</v>
      </c>
      <c r="F82" s="237">
        <v>67</v>
      </c>
      <c r="G82" s="237">
        <f t="shared" si="5"/>
        <v>160</v>
      </c>
      <c r="H82" s="237">
        <f t="shared" si="4"/>
        <v>227</v>
      </c>
      <c r="I82" s="230"/>
      <c r="J82" s="86"/>
      <c r="K82" s="86"/>
      <c r="L82" s="86"/>
      <c r="M82" s="86"/>
      <c r="N82" s="86"/>
      <c r="O82" s="86"/>
      <c r="P82" s="86"/>
      <c r="Q82" s="86"/>
      <c r="R82" s="86"/>
      <c r="S82" s="86"/>
      <c r="U82" s="86"/>
      <c r="V82" s="86"/>
      <c r="W82" s="86"/>
      <c r="X82" s="86"/>
      <c r="Y82" s="86"/>
      <c r="Z82" s="86"/>
      <c r="AA82" s="86"/>
      <c r="AB82" s="86"/>
      <c r="AC82" s="86"/>
      <c r="AD82" s="86"/>
      <c r="AE82" s="86"/>
    </row>
    <row r="83" spans="2:31" x14ac:dyDescent="0.3">
      <c r="B83" s="196">
        <v>45509</v>
      </c>
      <c r="C83" s="240" t="s">
        <v>123</v>
      </c>
      <c r="D83" s="21">
        <v>47</v>
      </c>
      <c r="E83" s="14">
        <v>91</v>
      </c>
      <c r="F83" s="237">
        <v>114</v>
      </c>
      <c r="G83" s="237">
        <f t="shared" si="5"/>
        <v>138</v>
      </c>
      <c r="H83" s="237">
        <f t="shared" si="4"/>
        <v>252</v>
      </c>
      <c r="J83" s="86"/>
      <c r="K83" s="86"/>
      <c r="L83" s="86"/>
      <c r="M83" s="86"/>
      <c r="N83" s="86"/>
      <c r="O83" s="86"/>
      <c r="P83" s="86"/>
      <c r="Q83" s="86"/>
      <c r="R83" s="86"/>
      <c r="S83" s="86"/>
      <c r="U83" s="86"/>
      <c r="V83" s="86"/>
      <c r="W83" s="86"/>
      <c r="X83" s="86"/>
      <c r="Y83" s="86"/>
      <c r="Z83" s="86"/>
      <c r="AA83" s="86"/>
      <c r="AB83" s="86"/>
      <c r="AC83" s="86"/>
      <c r="AD83" s="86"/>
      <c r="AE83" s="86"/>
    </row>
    <row r="84" spans="2:31" x14ac:dyDescent="0.3">
      <c r="B84" s="196">
        <v>45510</v>
      </c>
      <c r="C84" s="240" t="s">
        <v>123</v>
      </c>
      <c r="D84" s="21">
        <v>59</v>
      </c>
      <c r="E84" s="14">
        <v>128</v>
      </c>
      <c r="F84" s="237">
        <v>53</v>
      </c>
      <c r="G84" s="237">
        <f t="shared" si="5"/>
        <v>187</v>
      </c>
      <c r="H84" s="237">
        <f t="shared" si="4"/>
        <v>240</v>
      </c>
      <c r="J84" s="86"/>
      <c r="K84" s="86"/>
      <c r="L84" s="86"/>
      <c r="M84" s="86"/>
      <c r="N84" s="86"/>
      <c r="O84" s="86"/>
      <c r="P84" s="86"/>
      <c r="Q84" s="86"/>
      <c r="R84" s="86"/>
      <c r="S84" s="86"/>
      <c r="U84" s="86"/>
      <c r="V84" s="86"/>
      <c r="W84" s="86"/>
      <c r="X84" s="86"/>
      <c r="Y84" s="86"/>
      <c r="Z84" s="86"/>
      <c r="AA84" s="86"/>
      <c r="AB84" s="86"/>
      <c r="AC84" s="86"/>
      <c r="AD84" s="86"/>
      <c r="AE84" s="86"/>
    </row>
    <row r="85" spans="2:31" x14ac:dyDescent="0.3">
      <c r="B85" s="196">
        <v>45511</v>
      </c>
      <c r="C85" s="240" t="s">
        <v>123</v>
      </c>
      <c r="D85" s="21">
        <v>56</v>
      </c>
      <c r="E85" s="14">
        <v>71</v>
      </c>
      <c r="F85" s="237">
        <v>39</v>
      </c>
      <c r="G85" s="237">
        <f t="shared" si="5"/>
        <v>127</v>
      </c>
      <c r="H85" s="237">
        <f t="shared" si="4"/>
        <v>166</v>
      </c>
      <c r="J85" s="86"/>
      <c r="K85" s="86"/>
      <c r="L85" s="86"/>
      <c r="M85" s="86"/>
      <c r="N85" s="86"/>
      <c r="O85" s="86"/>
      <c r="P85" s="86"/>
      <c r="Q85" s="86"/>
      <c r="R85" s="86"/>
      <c r="S85" s="86"/>
      <c r="U85" s="86"/>
      <c r="V85" s="86"/>
      <c r="W85" s="86"/>
      <c r="X85" s="86"/>
      <c r="Y85" s="86"/>
      <c r="Z85" s="86"/>
      <c r="AA85" s="86"/>
      <c r="AB85" s="86"/>
      <c r="AC85" s="86"/>
      <c r="AD85" s="86"/>
      <c r="AE85" s="86"/>
    </row>
    <row r="86" spans="2:31" x14ac:dyDescent="0.3">
      <c r="B86" s="196">
        <v>45512</v>
      </c>
      <c r="C86" s="240" t="s">
        <v>123</v>
      </c>
      <c r="D86" s="21">
        <v>42</v>
      </c>
      <c r="E86" s="14">
        <v>18</v>
      </c>
      <c r="F86" s="259">
        <v>105</v>
      </c>
      <c r="G86" s="237">
        <f t="shared" si="5"/>
        <v>60</v>
      </c>
      <c r="H86" s="237">
        <f t="shared" si="4"/>
        <v>165</v>
      </c>
      <c r="J86" s="86"/>
      <c r="K86" s="86"/>
      <c r="L86" s="86"/>
      <c r="M86" s="86"/>
      <c r="N86" s="86"/>
      <c r="O86" s="86"/>
      <c r="P86" s="86"/>
      <c r="Q86" s="86"/>
      <c r="R86" s="86"/>
      <c r="S86" s="86"/>
      <c r="U86" s="86"/>
      <c r="V86" s="86"/>
      <c r="W86" s="86"/>
      <c r="X86" s="86"/>
      <c r="Y86" s="86"/>
      <c r="Z86" s="86"/>
      <c r="AA86" s="86"/>
      <c r="AB86" s="86"/>
      <c r="AC86" s="86"/>
      <c r="AD86" s="86"/>
      <c r="AE86" s="86"/>
    </row>
    <row r="87" spans="2:31" x14ac:dyDescent="0.3">
      <c r="B87" s="196">
        <v>45513</v>
      </c>
      <c r="C87" s="240" t="s">
        <v>123</v>
      </c>
      <c r="D87" s="21">
        <v>40</v>
      </c>
      <c r="E87" s="14">
        <v>66</v>
      </c>
      <c r="F87" s="259">
        <v>62</v>
      </c>
      <c r="G87" s="237">
        <f t="shared" si="5"/>
        <v>106</v>
      </c>
      <c r="H87" s="237">
        <f t="shared" si="4"/>
        <v>168</v>
      </c>
      <c r="J87" s="86"/>
      <c r="K87" s="86"/>
      <c r="L87" s="86"/>
      <c r="M87" s="86"/>
      <c r="N87" s="86"/>
      <c r="O87" s="86"/>
      <c r="P87" s="86"/>
      <c r="Q87" s="86"/>
      <c r="R87" s="86"/>
      <c r="S87" s="86"/>
      <c r="U87" s="86"/>
      <c r="V87" s="86"/>
      <c r="W87" s="86"/>
      <c r="X87" s="86"/>
      <c r="Y87" s="86"/>
      <c r="Z87" s="86"/>
      <c r="AA87" s="86"/>
      <c r="AB87" s="86"/>
      <c r="AC87" s="86"/>
      <c r="AD87" s="86"/>
      <c r="AE87" s="86"/>
    </row>
    <row r="88" spans="2:31" x14ac:dyDescent="0.3">
      <c r="B88" s="196">
        <v>45514</v>
      </c>
      <c r="C88" s="240" t="s">
        <v>123</v>
      </c>
      <c r="D88" s="21">
        <v>94</v>
      </c>
      <c r="E88" s="14">
        <v>45</v>
      </c>
      <c r="F88" s="259">
        <v>76</v>
      </c>
      <c r="G88" s="237">
        <f t="shared" si="5"/>
        <v>139</v>
      </c>
      <c r="H88" s="237">
        <f t="shared" si="4"/>
        <v>215</v>
      </c>
      <c r="J88" s="86"/>
      <c r="K88" s="86"/>
      <c r="L88" s="86"/>
      <c r="M88" s="86"/>
      <c r="N88" s="86"/>
      <c r="O88" s="86"/>
      <c r="P88" s="86"/>
      <c r="Q88" s="86"/>
      <c r="R88" s="86"/>
      <c r="S88" s="86"/>
      <c r="U88" s="86"/>
      <c r="V88" s="86"/>
      <c r="W88" s="86"/>
      <c r="X88" s="86"/>
      <c r="Y88" s="86"/>
      <c r="Z88" s="86"/>
      <c r="AA88" s="86"/>
      <c r="AB88" s="86"/>
      <c r="AC88" s="86"/>
      <c r="AD88" s="86"/>
      <c r="AE88" s="86"/>
    </row>
    <row r="89" spans="2:31" x14ac:dyDescent="0.3">
      <c r="B89" s="196">
        <v>45515</v>
      </c>
      <c r="C89" s="240" t="s">
        <v>123</v>
      </c>
      <c r="D89" s="21">
        <v>102</v>
      </c>
      <c r="E89" s="14">
        <v>65</v>
      </c>
      <c r="F89" s="259">
        <v>95</v>
      </c>
      <c r="G89" s="237">
        <f t="shared" si="5"/>
        <v>167</v>
      </c>
      <c r="H89" s="237">
        <f t="shared" si="4"/>
        <v>262</v>
      </c>
      <c r="J89" s="86"/>
      <c r="K89" s="86"/>
      <c r="L89" s="86"/>
      <c r="M89" s="86"/>
      <c r="N89" s="86"/>
      <c r="O89" s="86"/>
      <c r="P89" s="86"/>
      <c r="Q89" s="86"/>
      <c r="R89" s="86"/>
      <c r="S89" s="86"/>
      <c r="U89" s="86"/>
      <c r="V89" s="86"/>
      <c r="W89" s="86"/>
      <c r="X89" s="86"/>
      <c r="Y89" s="86"/>
      <c r="Z89" s="86"/>
      <c r="AA89" s="86"/>
      <c r="AB89" s="86"/>
      <c r="AC89" s="86"/>
      <c r="AD89" s="86"/>
      <c r="AE89" s="86"/>
    </row>
    <row r="90" spans="2:31" x14ac:dyDescent="0.3">
      <c r="B90" s="196">
        <v>45516</v>
      </c>
      <c r="C90" s="240" t="s">
        <v>123</v>
      </c>
      <c r="D90" s="21">
        <v>81</v>
      </c>
      <c r="E90" s="110">
        <v>43</v>
      </c>
      <c r="F90" s="260">
        <v>40</v>
      </c>
      <c r="G90" s="237">
        <f t="shared" si="5"/>
        <v>124</v>
      </c>
      <c r="H90" s="237">
        <f t="shared" si="4"/>
        <v>164</v>
      </c>
      <c r="I90" s="249"/>
      <c r="J90" s="86"/>
      <c r="K90" s="86"/>
      <c r="L90" s="86"/>
      <c r="M90" s="86"/>
      <c r="N90" s="86"/>
      <c r="O90" s="86"/>
      <c r="P90" s="86"/>
      <c r="Q90" s="86"/>
      <c r="R90" s="86"/>
      <c r="S90" s="86"/>
      <c r="U90" s="86"/>
      <c r="V90" s="86"/>
      <c r="W90" s="86"/>
      <c r="X90" s="86"/>
      <c r="Y90" s="86"/>
      <c r="Z90" s="86"/>
      <c r="AA90" s="86"/>
      <c r="AB90" s="86"/>
      <c r="AC90" s="86"/>
      <c r="AD90" s="86"/>
      <c r="AE90" s="86"/>
    </row>
    <row r="91" spans="2:31" x14ac:dyDescent="0.3">
      <c r="B91" s="196">
        <v>45517</v>
      </c>
      <c r="C91" s="240" t="s">
        <v>123</v>
      </c>
      <c r="D91" s="21">
        <v>58</v>
      </c>
      <c r="E91" s="110">
        <v>18</v>
      </c>
      <c r="F91" s="260">
        <v>44</v>
      </c>
      <c r="G91" s="237">
        <f t="shared" si="5"/>
        <v>76</v>
      </c>
      <c r="H91" s="237">
        <f t="shared" si="4"/>
        <v>120</v>
      </c>
      <c r="I91" s="86"/>
      <c r="J91" s="86"/>
      <c r="K91" s="86"/>
      <c r="L91" s="86"/>
      <c r="M91" s="86"/>
      <c r="N91" s="86"/>
      <c r="O91" s="86"/>
      <c r="P91" s="86"/>
      <c r="Q91" s="86"/>
      <c r="R91" s="86"/>
      <c r="S91" s="86"/>
      <c r="U91" s="86"/>
      <c r="V91" s="86"/>
      <c r="W91" s="86"/>
      <c r="X91" s="86"/>
      <c r="Y91" s="86"/>
      <c r="Z91" s="86"/>
      <c r="AA91" s="86"/>
      <c r="AB91" s="86"/>
      <c r="AC91" s="86"/>
      <c r="AD91" s="86"/>
      <c r="AE91" s="86"/>
    </row>
    <row r="92" spans="2:31" x14ac:dyDescent="0.3">
      <c r="B92" s="196">
        <v>45518</v>
      </c>
      <c r="C92" s="240" t="s">
        <v>123</v>
      </c>
      <c r="D92" s="21">
        <v>61</v>
      </c>
      <c r="E92" s="110">
        <v>6</v>
      </c>
      <c r="F92" s="260">
        <v>57</v>
      </c>
      <c r="G92" s="237">
        <f t="shared" si="5"/>
        <v>67</v>
      </c>
      <c r="H92" s="237">
        <f t="shared" si="4"/>
        <v>124</v>
      </c>
      <c r="I92" s="86"/>
      <c r="J92" s="86"/>
      <c r="K92" s="86"/>
      <c r="L92" s="86"/>
      <c r="M92" s="86"/>
      <c r="N92" s="86"/>
      <c r="O92" s="86"/>
      <c r="P92" s="86"/>
      <c r="Q92" s="86"/>
      <c r="R92" s="86"/>
      <c r="S92" s="86"/>
      <c r="U92" s="86"/>
      <c r="V92" s="86"/>
      <c r="W92" s="86"/>
      <c r="X92" s="86"/>
      <c r="Y92" s="86"/>
      <c r="Z92" s="86"/>
      <c r="AA92" s="86"/>
      <c r="AB92" s="86"/>
      <c r="AC92" s="86"/>
      <c r="AD92" s="86"/>
      <c r="AE92" s="86"/>
    </row>
    <row r="93" spans="2:31" x14ac:dyDescent="0.3">
      <c r="B93" s="196">
        <v>45519</v>
      </c>
      <c r="C93" s="240" t="s">
        <v>123</v>
      </c>
      <c r="D93" s="21">
        <v>47</v>
      </c>
      <c r="E93" s="110">
        <v>25</v>
      </c>
      <c r="F93" s="260">
        <v>31</v>
      </c>
      <c r="G93" s="237">
        <f t="shared" si="5"/>
        <v>72</v>
      </c>
      <c r="H93" s="237">
        <f t="shared" si="4"/>
        <v>103</v>
      </c>
      <c r="I93" s="86"/>
      <c r="J93" s="86"/>
      <c r="K93" s="86"/>
      <c r="L93" s="86"/>
      <c r="M93" s="86"/>
      <c r="N93" s="86"/>
      <c r="O93" s="86"/>
      <c r="P93" s="86"/>
      <c r="Q93" s="86"/>
      <c r="R93" s="86"/>
      <c r="S93" s="86"/>
      <c r="U93" s="86"/>
      <c r="V93" s="86"/>
      <c r="W93" s="86"/>
      <c r="X93" s="86"/>
      <c r="Y93" s="86"/>
      <c r="Z93" s="86"/>
      <c r="AA93" s="86"/>
      <c r="AB93" s="86"/>
      <c r="AC93" s="86"/>
      <c r="AD93" s="86"/>
      <c r="AE93" s="86"/>
    </row>
    <row r="94" spans="2:31" x14ac:dyDescent="0.3">
      <c r="B94" s="196">
        <v>45520</v>
      </c>
      <c r="C94" s="240" t="s">
        <v>123</v>
      </c>
      <c r="D94" s="21">
        <v>18</v>
      </c>
      <c r="E94" s="110">
        <v>30</v>
      </c>
      <c r="F94" s="260">
        <v>34</v>
      </c>
      <c r="G94" s="237">
        <f t="shared" si="5"/>
        <v>48</v>
      </c>
      <c r="H94" s="237">
        <f t="shared" si="4"/>
        <v>82</v>
      </c>
      <c r="I94" s="86"/>
      <c r="J94" s="86"/>
      <c r="K94" s="86"/>
      <c r="L94" s="86"/>
      <c r="M94" s="86"/>
      <c r="N94" s="86"/>
      <c r="O94" s="86"/>
      <c r="P94" s="86"/>
      <c r="Q94" s="86"/>
      <c r="R94" s="86"/>
      <c r="S94" s="86"/>
      <c r="U94" s="86"/>
      <c r="V94" s="86"/>
      <c r="W94" s="86"/>
      <c r="X94" s="86"/>
      <c r="Y94" s="86"/>
      <c r="Z94" s="86"/>
      <c r="AA94" s="86"/>
      <c r="AB94" s="86"/>
      <c r="AC94" s="86"/>
      <c r="AD94" s="86"/>
      <c r="AE94" s="86"/>
    </row>
    <row r="95" spans="2:31" x14ac:dyDescent="0.3">
      <c r="B95" s="196">
        <v>45521</v>
      </c>
      <c r="C95" s="240" t="s">
        <v>123</v>
      </c>
      <c r="D95" s="21">
        <v>11</v>
      </c>
      <c r="E95" s="110">
        <v>20</v>
      </c>
      <c r="F95" s="260">
        <v>64</v>
      </c>
      <c r="G95" s="237">
        <f t="shared" si="5"/>
        <v>31</v>
      </c>
      <c r="H95" s="237">
        <f t="shared" si="4"/>
        <v>95</v>
      </c>
      <c r="I95" s="86"/>
      <c r="J95" s="86"/>
      <c r="K95" s="86"/>
      <c r="L95" s="86"/>
      <c r="M95" s="86"/>
      <c r="N95" s="86"/>
      <c r="O95" s="86"/>
      <c r="P95" s="86"/>
      <c r="Q95" s="86"/>
      <c r="R95" s="86"/>
      <c r="S95" s="86"/>
      <c r="U95" s="86"/>
      <c r="V95" s="86"/>
      <c r="W95" s="86"/>
      <c r="X95" s="86"/>
      <c r="Y95" s="86"/>
      <c r="Z95" s="86"/>
      <c r="AA95" s="86"/>
      <c r="AB95" s="86"/>
      <c r="AC95" s="86"/>
      <c r="AD95" s="86"/>
      <c r="AE95" s="86"/>
    </row>
    <row r="96" spans="2:31" x14ac:dyDescent="0.3">
      <c r="B96" s="196">
        <v>45522</v>
      </c>
      <c r="C96" s="240" t="s">
        <v>123</v>
      </c>
      <c r="D96" s="21">
        <v>34</v>
      </c>
      <c r="E96" s="110">
        <v>28</v>
      </c>
      <c r="F96" s="260">
        <v>53</v>
      </c>
      <c r="G96" s="237">
        <f t="shared" si="5"/>
        <v>62</v>
      </c>
      <c r="H96" s="237">
        <f t="shared" si="4"/>
        <v>115</v>
      </c>
      <c r="I96" s="86"/>
      <c r="J96" s="86"/>
      <c r="K96" s="86"/>
      <c r="L96" s="86"/>
      <c r="M96" s="86"/>
      <c r="N96" s="86"/>
      <c r="O96" s="86"/>
      <c r="P96" s="86"/>
      <c r="Q96" s="86"/>
      <c r="R96" s="86"/>
      <c r="S96" s="86"/>
      <c r="U96" s="86"/>
      <c r="V96" s="86"/>
      <c r="W96" s="86"/>
      <c r="X96" s="86"/>
      <c r="Y96" s="86"/>
      <c r="Z96" s="86"/>
      <c r="AA96" s="86"/>
      <c r="AB96" s="86"/>
      <c r="AC96" s="86"/>
      <c r="AD96" s="86"/>
      <c r="AE96" s="86"/>
    </row>
    <row r="97" spans="1:31" x14ac:dyDescent="0.3">
      <c r="B97" s="196">
        <v>45523</v>
      </c>
      <c r="C97" s="240" t="s">
        <v>123</v>
      </c>
      <c r="D97" s="21">
        <v>31</v>
      </c>
      <c r="E97" s="110">
        <v>31</v>
      </c>
      <c r="F97" s="260">
        <v>24</v>
      </c>
      <c r="G97" s="237">
        <f t="shared" si="5"/>
        <v>62</v>
      </c>
      <c r="H97" s="237">
        <f t="shared" si="4"/>
        <v>86</v>
      </c>
      <c r="I97" s="86"/>
      <c r="J97" s="86"/>
      <c r="K97" s="86"/>
      <c r="L97" s="86"/>
      <c r="M97" s="86"/>
      <c r="N97" s="86"/>
      <c r="O97" s="86"/>
      <c r="P97" s="86"/>
      <c r="Q97" s="86"/>
      <c r="R97" s="86"/>
      <c r="S97" s="86"/>
      <c r="U97" s="86"/>
      <c r="V97" s="86"/>
      <c r="W97" s="86"/>
      <c r="X97" s="86"/>
      <c r="Y97" s="86"/>
      <c r="Z97" s="86"/>
      <c r="AA97" s="86"/>
      <c r="AB97" s="86"/>
      <c r="AC97" s="86"/>
      <c r="AD97" s="86"/>
      <c r="AE97" s="86"/>
    </row>
    <row r="98" spans="1:31" x14ac:dyDescent="0.3">
      <c r="B98" s="196">
        <v>45524</v>
      </c>
      <c r="C98" s="240" t="s">
        <v>123</v>
      </c>
      <c r="D98" s="21">
        <v>16</v>
      </c>
      <c r="E98" s="14">
        <v>8</v>
      </c>
      <c r="F98" s="261">
        <v>32</v>
      </c>
      <c r="G98" s="237">
        <f t="shared" si="5"/>
        <v>24</v>
      </c>
      <c r="H98" s="237">
        <f t="shared" si="4"/>
        <v>56</v>
      </c>
      <c r="J98" s="86"/>
      <c r="K98" s="86"/>
      <c r="L98" s="86"/>
      <c r="M98" s="86"/>
      <c r="N98" s="86"/>
      <c r="O98" s="86"/>
      <c r="P98" s="86"/>
      <c r="Q98" s="86"/>
      <c r="R98" s="86"/>
      <c r="S98" s="86"/>
      <c r="U98" s="86"/>
      <c r="V98" s="86"/>
      <c r="W98" s="86"/>
      <c r="X98" s="86"/>
      <c r="Y98" s="86"/>
      <c r="Z98" s="86"/>
      <c r="AA98" s="86"/>
      <c r="AB98" s="86"/>
      <c r="AC98" s="86"/>
      <c r="AD98" s="86"/>
      <c r="AE98" s="86"/>
    </row>
    <row r="99" spans="1:31" x14ac:dyDescent="0.3">
      <c r="B99" s="196">
        <v>45525</v>
      </c>
      <c r="C99" s="240" t="s">
        <v>123</v>
      </c>
      <c r="D99" s="21">
        <v>17</v>
      </c>
      <c r="E99" s="14">
        <v>12</v>
      </c>
      <c r="F99" s="14">
        <v>14</v>
      </c>
      <c r="G99" s="237">
        <f t="shared" si="5"/>
        <v>29</v>
      </c>
      <c r="H99" s="237">
        <f t="shared" si="4"/>
        <v>43</v>
      </c>
      <c r="J99" s="86"/>
      <c r="K99" s="86"/>
      <c r="L99" s="86"/>
      <c r="M99" s="86"/>
      <c r="N99" s="86"/>
      <c r="O99" s="86"/>
      <c r="P99" s="86"/>
      <c r="Q99" s="86"/>
      <c r="R99" s="86"/>
      <c r="S99" s="86"/>
      <c r="U99" s="86"/>
      <c r="V99" s="86"/>
      <c r="W99" s="86"/>
      <c r="X99" s="86"/>
      <c r="Y99" s="86"/>
      <c r="Z99" s="86"/>
      <c r="AA99" s="86"/>
      <c r="AB99" s="86"/>
      <c r="AC99" s="86"/>
      <c r="AD99" s="86"/>
      <c r="AE99" s="86"/>
    </row>
    <row r="100" spans="1:31" x14ac:dyDescent="0.3">
      <c r="B100" s="196">
        <v>45526</v>
      </c>
      <c r="C100" s="240" t="s">
        <v>123</v>
      </c>
      <c r="D100" s="21">
        <v>17</v>
      </c>
      <c r="E100" s="14">
        <v>17</v>
      </c>
      <c r="F100" s="261">
        <v>18</v>
      </c>
      <c r="G100" s="237">
        <f t="shared" si="5"/>
        <v>34</v>
      </c>
      <c r="H100" s="237">
        <f t="shared" si="4"/>
        <v>52</v>
      </c>
      <c r="J100" s="86"/>
      <c r="K100" s="86"/>
      <c r="L100" s="86"/>
      <c r="M100" s="86"/>
      <c r="N100" s="86"/>
      <c r="O100" s="86"/>
      <c r="P100" s="86"/>
      <c r="Q100" s="86"/>
      <c r="R100" s="86"/>
      <c r="S100" s="86"/>
      <c r="U100" s="86"/>
      <c r="V100" s="86"/>
      <c r="W100" s="86"/>
      <c r="X100" s="86"/>
      <c r="Y100" s="86"/>
      <c r="Z100" s="86"/>
      <c r="AA100" s="86"/>
      <c r="AB100" s="86"/>
      <c r="AC100" s="86"/>
      <c r="AD100" s="86"/>
      <c r="AE100" s="86"/>
    </row>
    <row r="101" spans="1:31" x14ac:dyDescent="0.3">
      <c r="B101" s="196">
        <v>45527</v>
      </c>
      <c r="C101" s="240" t="s">
        <v>123</v>
      </c>
      <c r="D101" s="21">
        <v>13</v>
      </c>
      <c r="E101" s="14">
        <v>14</v>
      </c>
      <c r="F101" s="261">
        <v>34</v>
      </c>
      <c r="G101" s="237">
        <f t="shared" si="5"/>
        <v>27</v>
      </c>
      <c r="H101" s="237">
        <f t="shared" si="4"/>
        <v>61</v>
      </c>
      <c r="J101" s="86"/>
      <c r="K101" s="86"/>
      <c r="L101" s="86"/>
      <c r="M101" s="86"/>
      <c r="N101" s="86"/>
      <c r="O101" s="86"/>
      <c r="P101" s="86"/>
      <c r="Q101" s="86"/>
      <c r="R101" s="86"/>
      <c r="S101" s="86"/>
      <c r="U101" s="86"/>
      <c r="V101" s="86"/>
      <c r="W101" s="86"/>
      <c r="X101" s="86"/>
      <c r="Y101" s="86"/>
      <c r="Z101" s="86"/>
      <c r="AA101" s="86"/>
      <c r="AB101" s="86"/>
      <c r="AC101" s="86"/>
      <c r="AD101" s="86"/>
      <c r="AE101" s="86"/>
    </row>
    <row r="102" spans="1:31" x14ac:dyDescent="0.3">
      <c r="A102" s="79"/>
      <c r="B102" s="196">
        <v>45528</v>
      </c>
      <c r="C102" s="240" t="s">
        <v>123</v>
      </c>
      <c r="D102" s="21">
        <v>4</v>
      </c>
      <c r="E102" s="14">
        <v>16</v>
      </c>
      <c r="F102" s="14">
        <v>20</v>
      </c>
      <c r="G102" s="237">
        <f t="shared" si="5"/>
        <v>20</v>
      </c>
      <c r="H102" s="237">
        <f t="shared" si="4"/>
        <v>40</v>
      </c>
      <c r="J102" s="86"/>
      <c r="K102" s="86"/>
      <c r="L102" s="86"/>
      <c r="M102" s="86"/>
      <c r="N102" s="86"/>
      <c r="O102" s="86"/>
      <c r="P102" s="86"/>
      <c r="Q102" s="86"/>
      <c r="R102" s="86"/>
      <c r="S102" s="86"/>
      <c r="U102" s="86"/>
      <c r="V102" s="86"/>
      <c r="W102" s="86"/>
      <c r="X102" s="86"/>
      <c r="Y102" s="86"/>
      <c r="Z102" s="86"/>
      <c r="AA102" s="86"/>
      <c r="AB102" s="86"/>
      <c r="AC102" s="86"/>
      <c r="AD102" s="86"/>
      <c r="AE102" s="86"/>
    </row>
    <row r="103" spans="1:31" x14ac:dyDescent="0.3">
      <c r="B103" s="196">
        <v>45529</v>
      </c>
      <c r="C103" s="240" t="s">
        <v>123</v>
      </c>
      <c r="D103" s="21">
        <v>9</v>
      </c>
      <c r="E103" s="14">
        <v>11</v>
      </c>
      <c r="F103" s="58">
        <v>65</v>
      </c>
      <c r="G103" s="237">
        <f t="shared" si="5"/>
        <v>20</v>
      </c>
      <c r="H103" s="237">
        <f t="shared" si="4"/>
        <v>85</v>
      </c>
      <c r="J103" s="86"/>
      <c r="K103" s="86"/>
      <c r="L103" s="86"/>
      <c r="M103" s="86"/>
      <c r="N103" s="86"/>
      <c r="O103" s="86"/>
      <c r="P103" s="86"/>
      <c r="Q103" s="86"/>
      <c r="R103" s="86"/>
      <c r="S103" s="86"/>
      <c r="U103" s="86"/>
      <c r="V103" s="86"/>
      <c r="W103" s="86"/>
      <c r="X103" s="86"/>
      <c r="Y103" s="86"/>
      <c r="Z103" s="86"/>
      <c r="AA103" s="86"/>
      <c r="AB103" s="86"/>
      <c r="AC103" s="86"/>
      <c r="AD103" s="86"/>
      <c r="AE103" s="86"/>
    </row>
    <row r="104" spans="1:31" x14ac:dyDescent="0.3">
      <c r="B104" s="196">
        <v>45530</v>
      </c>
      <c r="C104" s="218"/>
      <c r="D104" s="21"/>
      <c r="E104" s="14"/>
      <c r="G104" s="237"/>
      <c r="H104" s="237"/>
      <c r="J104" s="86"/>
      <c r="K104" s="86"/>
      <c r="L104" s="86"/>
      <c r="M104" s="86"/>
      <c r="N104" s="86"/>
      <c r="O104" s="86"/>
      <c r="P104" s="86"/>
      <c r="Q104" s="86"/>
      <c r="R104" s="86"/>
      <c r="S104" s="86"/>
      <c r="U104" s="86"/>
      <c r="V104" s="86"/>
      <c r="W104" s="86"/>
      <c r="X104" s="86"/>
      <c r="Y104" s="86"/>
      <c r="Z104" s="86"/>
      <c r="AA104" s="86"/>
      <c r="AB104" s="86"/>
      <c r="AC104" s="86"/>
      <c r="AD104" s="86"/>
      <c r="AE104" s="86"/>
    </row>
    <row r="105" spans="1:31" x14ac:dyDescent="0.3">
      <c r="B105" s="196">
        <v>45531</v>
      </c>
      <c r="C105" s="218"/>
      <c r="D105" s="21"/>
      <c r="E105" s="14"/>
      <c r="G105" s="237"/>
      <c r="H105" s="237"/>
      <c r="J105" s="86"/>
      <c r="K105" s="86"/>
      <c r="L105" s="86"/>
      <c r="M105" s="86"/>
      <c r="N105" s="86"/>
      <c r="O105" s="86"/>
      <c r="P105" s="86"/>
      <c r="Q105" s="86"/>
      <c r="R105" s="86"/>
      <c r="S105" s="86"/>
      <c r="U105" s="86"/>
      <c r="V105" s="86"/>
      <c r="W105" s="86"/>
      <c r="X105" s="86"/>
      <c r="Y105" s="86"/>
      <c r="Z105" s="86"/>
      <c r="AA105" s="86"/>
      <c r="AB105" s="86"/>
      <c r="AC105" s="86"/>
      <c r="AD105" s="86"/>
      <c r="AE105" s="86"/>
    </row>
    <row r="106" spans="1:31" x14ac:dyDescent="0.3">
      <c r="B106" s="196">
        <v>45532</v>
      </c>
      <c r="C106" s="218"/>
      <c r="D106" s="21"/>
      <c r="E106" s="14"/>
      <c r="G106" s="237"/>
      <c r="H106" s="237"/>
      <c r="J106" s="86"/>
      <c r="K106" s="86"/>
      <c r="L106" s="86"/>
      <c r="M106" s="86"/>
      <c r="N106" s="86"/>
      <c r="O106" s="86"/>
      <c r="P106" s="86"/>
      <c r="Q106" s="86"/>
      <c r="R106" s="86"/>
      <c r="S106" s="86"/>
      <c r="U106" s="86"/>
      <c r="V106" s="86"/>
      <c r="W106" s="86"/>
      <c r="X106" s="86"/>
      <c r="Y106" s="86"/>
      <c r="Z106" s="86"/>
      <c r="AA106" s="86"/>
      <c r="AB106" s="86"/>
      <c r="AC106" s="86"/>
      <c r="AD106" s="86"/>
      <c r="AE106" s="86"/>
    </row>
    <row r="107" spans="1:31" x14ac:dyDescent="0.3">
      <c r="B107" s="196">
        <v>45533</v>
      </c>
      <c r="C107" s="218"/>
      <c r="D107" s="21"/>
      <c r="E107" s="14"/>
      <c r="G107" s="237"/>
      <c r="H107" s="237"/>
      <c r="J107" s="86"/>
      <c r="K107" s="86"/>
      <c r="L107" s="86"/>
      <c r="M107" s="86"/>
      <c r="N107" s="86"/>
      <c r="O107" s="86"/>
      <c r="P107" s="86"/>
      <c r="Q107" s="86"/>
      <c r="R107" s="86"/>
      <c r="S107" s="86"/>
      <c r="U107" s="86"/>
      <c r="V107" s="86"/>
      <c r="W107" s="86"/>
      <c r="X107" s="86"/>
      <c r="Y107" s="86"/>
      <c r="Z107" s="86"/>
      <c r="AA107" s="86"/>
      <c r="AB107" s="86"/>
      <c r="AC107" s="86"/>
      <c r="AD107" s="86"/>
      <c r="AE107" s="86"/>
    </row>
    <row r="108" spans="1:31" x14ac:dyDescent="0.3">
      <c r="B108" s="196">
        <v>45534</v>
      </c>
      <c r="C108" s="218"/>
      <c r="D108" s="21"/>
      <c r="E108" s="14"/>
      <c r="G108" s="237"/>
      <c r="H108" s="237"/>
      <c r="J108" s="86"/>
      <c r="K108" s="86"/>
      <c r="L108" s="86"/>
      <c r="M108" s="86"/>
      <c r="N108" s="86"/>
      <c r="O108" s="86"/>
      <c r="P108" s="86"/>
      <c r="Q108" s="86"/>
      <c r="R108" s="86"/>
      <c r="S108" s="86"/>
      <c r="U108" s="86"/>
      <c r="V108" s="86"/>
      <c r="W108" s="86"/>
      <c r="X108" s="86"/>
      <c r="Y108" s="86"/>
      <c r="Z108" s="86"/>
      <c r="AA108" s="86"/>
      <c r="AB108" s="86"/>
      <c r="AC108" s="86"/>
      <c r="AD108" s="86"/>
      <c r="AE108" s="86"/>
    </row>
    <row r="109" spans="1:31" x14ac:dyDescent="0.3">
      <c r="B109" s="196">
        <v>45535</v>
      </c>
      <c r="C109" s="218"/>
      <c r="D109" s="21"/>
      <c r="E109" s="14"/>
      <c r="G109" s="237"/>
      <c r="H109" s="237"/>
      <c r="J109" s="86"/>
      <c r="K109" s="86"/>
      <c r="L109" s="86"/>
      <c r="M109" s="86"/>
      <c r="N109" s="86"/>
      <c r="O109" s="86"/>
      <c r="P109" s="86"/>
      <c r="Q109" s="86"/>
      <c r="R109" s="86"/>
      <c r="S109" s="86"/>
      <c r="U109" s="86"/>
      <c r="V109" s="86"/>
      <c r="W109" s="86"/>
      <c r="X109" s="86"/>
      <c r="Y109" s="86"/>
      <c r="Z109" s="86"/>
      <c r="AA109" s="86"/>
      <c r="AB109" s="86"/>
      <c r="AC109" s="86"/>
      <c r="AD109" s="86"/>
      <c r="AE109" s="86"/>
    </row>
    <row r="110" spans="1:31" x14ac:dyDescent="0.3">
      <c r="B110" s="196">
        <v>45536</v>
      </c>
      <c r="C110" s="218"/>
      <c r="D110" s="21"/>
      <c r="E110" s="14"/>
      <c r="G110" s="237"/>
      <c r="H110" s="237"/>
      <c r="J110" s="86"/>
      <c r="K110" s="86"/>
      <c r="L110" s="86"/>
      <c r="M110" s="86"/>
      <c r="N110" s="86"/>
      <c r="O110" s="86"/>
      <c r="P110" s="86"/>
      <c r="Q110" s="86"/>
      <c r="R110" s="86"/>
      <c r="S110" s="86"/>
      <c r="U110" s="86"/>
      <c r="V110" s="86"/>
      <c r="W110" s="86"/>
      <c r="X110" s="86"/>
      <c r="Y110" s="86"/>
      <c r="Z110" s="86"/>
      <c r="AA110" s="86"/>
      <c r="AB110" s="86"/>
      <c r="AC110" s="86"/>
      <c r="AD110" s="86"/>
      <c r="AE110" s="86"/>
    </row>
    <row r="111" spans="1:31" x14ac:dyDescent="0.3">
      <c r="B111" s="217">
        <v>45537</v>
      </c>
      <c r="C111" s="218"/>
      <c r="D111" s="21"/>
      <c r="E111" s="14"/>
      <c r="G111" s="237"/>
      <c r="H111" s="237"/>
    </row>
    <row r="112" spans="1:31" x14ac:dyDescent="0.3">
      <c r="B112" s="167">
        <v>45538</v>
      </c>
      <c r="C112" s="218"/>
      <c r="D112" s="21"/>
      <c r="E112" s="14"/>
      <c r="G112" s="237"/>
      <c r="H112" s="237"/>
    </row>
    <row r="113" spans="1:8" x14ac:dyDescent="0.3">
      <c r="B113" s="167">
        <v>45539</v>
      </c>
      <c r="C113" s="218"/>
      <c r="D113" s="21"/>
      <c r="E113" s="14"/>
      <c r="G113" s="237"/>
      <c r="H113" s="237"/>
    </row>
    <row r="114" spans="1:8" x14ac:dyDescent="0.3">
      <c r="A114" s="49"/>
      <c r="B114" s="167">
        <v>45540</v>
      </c>
      <c r="C114" s="218"/>
      <c r="D114" s="21"/>
      <c r="E114" s="21"/>
      <c r="G114" s="237"/>
      <c r="H114" s="237"/>
    </row>
    <row r="115" spans="1:8" ht="16.2" thickBot="1" x14ac:dyDescent="0.35">
      <c r="A115" s="170"/>
      <c r="B115" s="171">
        <v>45541</v>
      </c>
      <c r="C115" s="220"/>
      <c r="D115" s="221"/>
      <c r="E115" s="221"/>
      <c r="F115" s="241"/>
      <c r="G115" s="250"/>
      <c r="H115" s="237"/>
    </row>
    <row r="116" spans="1:8" ht="16.2" thickBot="1" x14ac:dyDescent="0.35">
      <c r="A116" s="11"/>
      <c r="B116" s="11" t="s">
        <v>128</v>
      </c>
      <c r="C116" s="219">
        <f>SUM(C23:C115)</f>
        <v>0</v>
      </c>
      <c r="D116" s="224">
        <f>SUM(D23:D115)</f>
        <v>3329</v>
      </c>
      <c r="E116" s="224">
        <f>SUM(E23:E115)</f>
        <v>8660</v>
      </c>
      <c r="F116" s="224">
        <f>SUM(F23:F115)</f>
        <v>12800</v>
      </c>
      <c r="G116" s="224">
        <f>SUM(G23:G115)</f>
        <v>11989</v>
      </c>
      <c r="H116" s="242">
        <f>SUM(H4:H115)</f>
        <v>24934</v>
      </c>
    </row>
    <row r="117" spans="1:8" x14ac:dyDescent="0.3">
      <c r="D117" s="49"/>
      <c r="E117" s="49"/>
    </row>
    <row r="118" spans="1:8" x14ac:dyDescent="0.3">
      <c r="D118" s="49"/>
      <c r="E118" s="49"/>
    </row>
    <row r="119" spans="1:8" x14ac:dyDescent="0.3">
      <c r="D119" s="49"/>
      <c r="E119" s="49"/>
    </row>
    <row r="120" spans="1:8" x14ac:dyDescent="0.3">
      <c r="D120" s="49"/>
      <c r="E120" s="49"/>
    </row>
    <row r="121" spans="1:8" x14ac:dyDescent="0.3">
      <c r="D121" s="49"/>
      <c r="E121" s="49"/>
    </row>
    <row r="122" spans="1:8" x14ac:dyDescent="0.3">
      <c r="D122" s="49"/>
      <c r="E122" s="49"/>
    </row>
    <row r="123" spans="1:8" x14ac:dyDescent="0.3">
      <c r="D123" s="49"/>
      <c r="E123" s="49"/>
    </row>
    <row r="124" spans="1:8" x14ac:dyDescent="0.3">
      <c r="D124" s="49"/>
      <c r="E124" s="49"/>
    </row>
    <row r="125" spans="1:8" x14ac:dyDescent="0.3">
      <c r="D125" s="49"/>
      <c r="E125" s="49"/>
    </row>
    <row r="126" spans="1:8" x14ac:dyDescent="0.3">
      <c r="D126" s="49"/>
      <c r="E126" s="49"/>
    </row>
    <row r="127" spans="1:8" x14ac:dyDescent="0.3">
      <c r="D127" s="49"/>
      <c r="E127" s="49"/>
    </row>
    <row r="128" spans="1:8" x14ac:dyDescent="0.3">
      <c r="D128" s="49"/>
      <c r="E128" s="49"/>
    </row>
    <row r="129" spans="4:8" x14ac:dyDescent="0.3">
      <c r="D129" s="49"/>
      <c r="E129" s="49"/>
    </row>
    <row r="130" spans="4:8" x14ac:dyDescent="0.3">
      <c r="D130" s="49"/>
      <c r="E130" s="49"/>
    </row>
    <row r="131" spans="4:8" x14ac:dyDescent="0.3">
      <c r="D131" s="49"/>
      <c r="E131" s="49"/>
    </row>
    <row r="132" spans="4:8" x14ac:dyDescent="0.3">
      <c r="D132" s="49"/>
      <c r="E132" s="49"/>
    </row>
    <row r="133" spans="4:8" x14ac:dyDescent="0.3">
      <c r="D133" s="49"/>
      <c r="E133" s="49"/>
    </row>
    <row r="134" spans="4:8" x14ac:dyDescent="0.3">
      <c r="D134" s="49"/>
      <c r="E134" s="49"/>
    </row>
    <row r="135" spans="4:8" x14ac:dyDescent="0.3">
      <c r="D135" s="49"/>
      <c r="E135" s="49"/>
    </row>
    <row r="136" spans="4:8" x14ac:dyDescent="0.3">
      <c r="D136" s="49"/>
      <c r="E136" s="49"/>
    </row>
    <row r="137" spans="4:8" x14ac:dyDescent="0.3">
      <c r="D137" s="49"/>
      <c r="E137" s="49"/>
    </row>
    <row r="138" spans="4:8" x14ac:dyDescent="0.3">
      <c r="D138" s="49"/>
      <c r="E138" s="49"/>
      <c r="F138" s="10"/>
      <c r="G138" s="10"/>
      <c r="H138" s="10"/>
    </row>
    <row r="139" spans="4:8" x14ac:dyDescent="0.3">
      <c r="D139" s="49"/>
      <c r="E139" s="9"/>
      <c r="F139" s="10"/>
      <c r="G139" s="10"/>
      <c r="H139" s="10"/>
    </row>
    <row r="140" spans="4:8" x14ac:dyDescent="0.3">
      <c r="D140" s="49"/>
      <c r="E140" s="9"/>
      <c r="F140" s="10"/>
      <c r="G140" s="10"/>
      <c r="H140" s="10"/>
    </row>
    <row r="141" spans="4:8" x14ac:dyDescent="0.3">
      <c r="D141" s="49"/>
      <c r="E141" s="9"/>
      <c r="F141" s="70"/>
      <c r="G141" s="70"/>
      <c r="H141" s="70"/>
    </row>
    <row r="142" spans="4:8" x14ac:dyDescent="0.3">
      <c r="D142" s="49"/>
      <c r="E142" s="9"/>
      <c r="F142" s="70"/>
      <c r="G142" s="70"/>
      <c r="H142" s="70"/>
    </row>
    <row r="143" spans="4:8" x14ac:dyDescent="0.3">
      <c r="D143" s="49"/>
      <c r="E143" s="9"/>
      <c r="F143" s="70"/>
      <c r="G143" s="70"/>
      <c r="H143" s="70"/>
    </row>
    <row r="144" spans="4:8" x14ac:dyDescent="0.3">
      <c r="D144" s="49"/>
      <c r="E144" s="9"/>
      <c r="F144" s="70"/>
      <c r="G144" s="70"/>
      <c r="H144" s="70"/>
    </row>
    <row r="145" spans="4:8" x14ac:dyDescent="0.3">
      <c r="D145" s="49"/>
      <c r="E145" s="9"/>
      <c r="F145" s="70"/>
      <c r="G145" s="70"/>
      <c r="H145" s="70"/>
    </row>
    <row r="146" spans="4:8" x14ac:dyDescent="0.3">
      <c r="D146" s="49"/>
      <c r="E146" s="9"/>
      <c r="F146" s="84"/>
      <c r="G146" s="84"/>
      <c r="H146" s="84"/>
    </row>
    <row r="147" spans="4:8" x14ac:dyDescent="0.3">
      <c r="D147" s="49"/>
      <c r="E147" s="9"/>
      <c r="F147" s="70"/>
      <c r="G147" s="70"/>
      <c r="H147" s="70"/>
    </row>
    <row r="148" spans="4:8" x14ac:dyDescent="0.3">
      <c r="D148" s="49"/>
      <c r="E148" s="9"/>
      <c r="F148" s="82" t="e">
        <f>$D$55/SUM($E$55+$D$55)</f>
        <v>#VALUE!</v>
      </c>
      <c r="G148" s="82"/>
      <c r="H148" s="82"/>
    </row>
    <row r="149" spans="4:8" x14ac:dyDescent="0.3">
      <c r="D149" s="49"/>
      <c r="E149" s="9"/>
      <c r="F149" s="70"/>
      <c r="G149" s="70"/>
      <c r="H149" s="70"/>
    </row>
    <row r="150" spans="4:8" x14ac:dyDescent="0.3">
      <c r="D150" s="49"/>
      <c r="E150" s="9"/>
      <c r="F150" s="70"/>
      <c r="G150" s="70"/>
      <c r="H150" s="70"/>
    </row>
    <row r="151" spans="4:8" x14ac:dyDescent="0.3">
      <c r="D151" s="49"/>
      <c r="E151" s="9"/>
      <c r="F151" s="70"/>
      <c r="G151" s="70"/>
      <c r="H151" s="70"/>
    </row>
    <row r="152" spans="4:8" x14ac:dyDescent="0.3">
      <c r="D152" s="49"/>
      <c r="E152" s="9"/>
      <c r="F152" s="70"/>
      <c r="G152" s="70"/>
      <c r="H152" s="70"/>
    </row>
    <row r="153" spans="4:8" x14ac:dyDescent="0.3">
      <c r="D153" s="49"/>
      <c r="E153" s="9"/>
      <c r="F153" s="70"/>
      <c r="G153" s="70"/>
      <c r="H153" s="70"/>
    </row>
    <row r="154" spans="4:8" x14ac:dyDescent="0.3">
      <c r="D154" s="49"/>
      <c r="E154" s="9"/>
      <c r="F154" s="70"/>
      <c r="G154" s="70"/>
      <c r="H154" s="70"/>
    </row>
    <row r="155" spans="4:8" x14ac:dyDescent="0.3">
      <c r="D155" s="49"/>
      <c r="E155" s="9"/>
      <c r="F155" s="70"/>
      <c r="G155" s="70"/>
      <c r="H155" s="70"/>
    </row>
    <row r="156" spans="4:8" x14ac:dyDescent="0.3">
      <c r="D156" s="49"/>
      <c r="E156" s="9"/>
      <c r="F156" s="70"/>
      <c r="G156" s="70"/>
      <c r="H156" s="70"/>
    </row>
    <row r="157" spans="4:8" x14ac:dyDescent="0.3">
      <c r="D157" s="49"/>
      <c r="E157" s="9"/>
      <c r="F157" s="70"/>
      <c r="G157" s="70"/>
      <c r="H157" s="70"/>
    </row>
    <row r="158" spans="4:8" x14ac:dyDescent="0.3">
      <c r="D158" s="49"/>
      <c r="E158" s="9"/>
      <c r="F158" s="70"/>
      <c r="G158" s="70"/>
      <c r="H158" s="70"/>
    </row>
    <row r="159" spans="4:8" x14ac:dyDescent="0.3">
      <c r="D159" s="49"/>
      <c r="E159" s="9"/>
      <c r="F159" s="70"/>
      <c r="G159" s="70"/>
      <c r="H159" s="70"/>
    </row>
    <row r="160" spans="4:8" x14ac:dyDescent="0.3">
      <c r="D160" s="49"/>
      <c r="E160" s="9"/>
      <c r="F160" s="70"/>
      <c r="G160" s="70"/>
      <c r="H160" s="70"/>
    </row>
    <row r="161" spans="4:8" x14ac:dyDescent="0.3">
      <c r="D161" s="49"/>
      <c r="E161" s="9"/>
      <c r="F161" s="70"/>
      <c r="G161" s="70"/>
      <c r="H161" s="70"/>
    </row>
    <row r="162" spans="4:8" x14ac:dyDescent="0.3">
      <c r="D162" s="49"/>
      <c r="E162" s="9"/>
      <c r="F162" s="70"/>
      <c r="G162" s="70"/>
      <c r="H162" s="70"/>
    </row>
    <row r="163" spans="4:8" x14ac:dyDescent="0.3">
      <c r="D163" s="9"/>
      <c r="E163" s="9"/>
      <c r="F163" s="70"/>
      <c r="G163" s="70"/>
      <c r="H163" s="70"/>
    </row>
    <row r="164" spans="4:8" x14ac:dyDescent="0.3">
      <c r="D164" s="9"/>
      <c r="E164" s="9"/>
      <c r="F164" s="70"/>
      <c r="G164" s="70"/>
      <c r="H164" s="70"/>
    </row>
    <row r="165" spans="4:8" x14ac:dyDescent="0.3">
      <c r="D165" s="9"/>
      <c r="E165" s="9"/>
      <c r="F165" s="70"/>
      <c r="G165" s="70"/>
      <c r="H165" s="70"/>
    </row>
    <row r="166" spans="4:8" x14ac:dyDescent="0.3">
      <c r="D166" s="9"/>
      <c r="E166" s="9"/>
      <c r="F166" s="70"/>
      <c r="G166" s="70"/>
      <c r="H166" s="70"/>
    </row>
    <row r="167" spans="4:8" x14ac:dyDescent="0.3">
      <c r="F167" s="70"/>
      <c r="G167" s="70"/>
      <c r="H167" s="70"/>
    </row>
    <row r="168" spans="4:8" x14ac:dyDescent="0.3">
      <c r="F168" s="70"/>
      <c r="G168" s="70"/>
      <c r="H168" s="70"/>
    </row>
    <row r="169" spans="4:8" x14ac:dyDescent="0.3">
      <c r="F169" s="70"/>
      <c r="G169" s="70"/>
      <c r="H169" s="70"/>
    </row>
    <row r="170" spans="4:8" x14ac:dyDescent="0.3">
      <c r="F170" s="10"/>
      <c r="G170" s="10"/>
      <c r="H170" s="10"/>
    </row>
    <row r="171" spans="4:8" x14ac:dyDescent="0.3">
      <c r="F171" s="10"/>
      <c r="G171" s="10"/>
      <c r="H171" s="10"/>
    </row>
    <row r="172" spans="4:8" x14ac:dyDescent="0.3">
      <c r="F172" s="10"/>
      <c r="G172" s="10"/>
      <c r="H172" s="10"/>
    </row>
    <row r="173" spans="4:8" x14ac:dyDescent="0.3">
      <c r="F173" s="10"/>
      <c r="G173" s="10"/>
      <c r="H173" s="10"/>
    </row>
    <row r="174" spans="4:8" x14ac:dyDescent="0.3">
      <c r="F174" s="70"/>
      <c r="G174" s="70"/>
      <c r="H174" s="70"/>
    </row>
    <row r="175" spans="4:8" x14ac:dyDescent="0.3">
      <c r="F175" s="70"/>
      <c r="G175" s="70"/>
      <c r="H175" s="70"/>
    </row>
    <row r="176" spans="4:8" x14ac:dyDescent="0.3">
      <c r="F176" s="70"/>
      <c r="G176" s="70"/>
      <c r="H176" s="70"/>
    </row>
    <row r="177" spans="6:8" x14ac:dyDescent="0.3">
      <c r="F177" s="70"/>
      <c r="G177" s="70"/>
      <c r="H177" s="70"/>
    </row>
    <row r="178" spans="6:8" x14ac:dyDescent="0.3">
      <c r="F178" s="70"/>
      <c r="G178" s="70"/>
      <c r="H178" s="70"/>
    </row>
    <row r="179" spans="6:8" x14ac:dyDescent="0.3">
      <c r="F179" s="70"/>
      <c r="G179" s="70"/>
      <c r="H179" s="70"/>
    </row>
    <row r="180" spans="6:8" x14ac:dyDescent="0.3">
      <c r="F180" s="70"/>
      <c r="G180" s="70"/>
      <c r="H180" s="70"/>
    </row>
    <row r="181" spans="6:8" x14ac:dyDescent="0.3">
      <c r="F181" s="70"/>
      <c r="G181" s="70"/>
      <c r="H181" s="70"/>
    </row>
    <row r="182" spans="6:8" x14ac:dyDescent="0.3">
      <c r="F182" s="70"/>
      <c r="G182" s="70"/>
      <c r="H182" s="70"/>
    </row>
    <row r="183" spans="6:8" x14ac:dyDescent="0.3">
      <c r="F183" s="70"/>
      <c r="G183" s="70"/>
      <c r="H183" s="70"/>
    </row>
    <row r="184" spans="6:8" x14ac:dyDescent="0.3">
      <c r="F184" s="70"/>
      <c r="G184" s="70"/>
      <c r="H184" s="70"/>
    </row>
    <row r="185" spans="6:8" x14ac:dyDescent="0.3">
      <c r="F185" s="70"/>
      <c r="G185" s="70"/>
      <c r="H185" s="70"/>
    </row>
    <row r="186" spans="6:8" x14ac:dyDescent="0.3">
      <c r="F186" s="70"/>
      <c r="G186" s="70"/>
      <c r="H186" s="70"/>
    </row>
    <row r="187" spans="6:8" x14ac:dyDescent="0.3">
      <c r="F187" s="70"/>
      <c r="G187" s="70"/>
      <c r="H187" s="70"/>
    </row>
    <row r="188" spans="6:8" x14ac:dyDescent="0.3">
      <c r="F188" s="70"/>
      <c r="G188" s="70"/>
      <c r="H188" s="70"/>
    </row>
    <row r="189" spans="6:8" x14ac:dyDescent="0.3">
      <c r="F189" s="70"/>
      <c r="G189" s="70"/>
      <c r="H189" s="70"/>
    </row>
    <row r="190" spans="6:8" x14ac:dyDescent="0.3">
      <c r="F190" s="70"/>
      <c r="G190" s="70"/>
      <c r="H190" s="70"/>
    </row>
    <row r="191" spans="6:8" x14ac:dyDescent="0.3">
      <c r="F191" s="70"/>
      <c r="G191" s="70"/>
      <c r="H191" s="70"/>
    </row>
    <row r="192" spans="6:8" x14ac:dyDescent="0.3">
      <c r="F192" s="70"/>
      <c r="G192" s="70"/>
      <c r="H192" s="70"/>
    </row>
    <row r="193" spans="6:8" x14ac:dyDescent="0.3">
      <c r="F193" s="70"/>
      <c r="G193" s="70"/>
      <c r="H193" s="70"/>
    </row>
    <row r="194" spans="6:8" x14ac:dyDescent="0.3">
      <c r="F194" s="70"/>
      <c r="G194" s="70"/>
      <c r="H194" s="70"/>
    </row>
    <row r="195" spans="6:8" x14ac:dyDescent="0.3">
      <c r="F195" s="70"/>
      <c r="G195" s="70"/>
      <c r="H195" s="70"/>
    </row>
    <row r="196" spans="6:8" x14ac:dyDescent="0.3">
      <c r="F196" s="70"/>
      <c r="G196" s="70"/>
      <c r="H196" s="70"/>
    </row>
    <row r="197" spans="6:8" x14ac:dyDescent="0.3">
      <c r="F197" s="70"/>
      <c r="G197" s="70"/>
      <c r="H197" s="70"/>
    </row>
    <row r="198" spans="6:8" x14ac:dyDescent="0.3">
      <c r="F198" s="70"/>
      <c r="G198" s="70"/>
      <c r="H198" s="70"/>
    </row>
    <row r="199" spans="6:8" x14ac:dyDescent="0.3">
      <c r="F199" s="70"/>
      <c r="G199" s="70"/>
      <c r="H199" s="70"/>
    </row>
    <row r="200" spans="6:8" x14ac:dyDescent="0.3">
      <c r="F200" s="70"/>
      <c r="G200" s="70"/>
      <c r="H200" s="70"/>
    </row>
    <row r="201" spans="6:8" x14ac:dyDescent="0.3">
      <c r="F201" s="70"/>
      <c r="G201" s="70"/>
      <c r="H201" s="70"/>
    </row>
    <row r="202" spans="6:8" x14ac:dyDescent="0.3">
      <c r="F202" s="70"/>
      <c r="G202" s="70"/>
      <c r="H202" s="70"/>
    </row>
    <row r="203" spans="6:8" x14ac:dyDescent="0.3">
      <c r="F203" s="70"/>
      <c r="G203" s="70"/>
      <c r="H203" s="70"/>
    </row>
    <row r="204" spans="6:8" x14ac:dyDescent="0.3">
      <c r="F204" s="70"/>
      <c r="G204" s="70"/>
      <c r="H204" s="70"/>
    </row>
    <row r="205" spans="6:8" x14ac:dyDescent="0.3">
      <c r="F205" s="70"/>
      <c r="G205" s="70"/>
      <c r="H205" s="70"/>
    </row>
    <row r="206" spans="6:8" x14ac:dyDescent="0.3">
      <c r="F206" s="70"/>
      <c r="G206" s="70"/>
      <c r="H206" s="70"/>
    </row>
    <row r="207" spans="6:8" x14ac:dyDescent="0.3">
      <c r="F207" s="70"/>
      <c r="G207" s="70"/>
      <c r="H207" s="70"/>
    </row>
    <row r="208" spans="6:8" x14ac:dyDescent="0.3">
      <c r="F208" s="70"/>
      <c r="G208" s="70"/>
      <c r="H208" s="70"/>
    </row>
    <row r="209" spans="6:8" x14ac:dyDescent="0.3">
      <c r="F209" s="70"/>
      <c r="G209" s="70"/>
      <c r="H209" s="70"/>
    </row>
    <row r="210" spans="6:8" x14ac:dyDescent="0.3">
      <c r="F210" s="70"/>
      <c r="G210" s="70"/>
      <c r="H210" s="70"/>
    </row>
    <row r="211" spans="6:8" x14ac:dyDescent="0.3">
      <c r="F211" s="70"/>
      <c r="G211" s="70"/>
      <c r="H211" s="70"/>
    </row>
    <row r="212" spans="6:8" x14ac:dyDescent="0.3">
      <c r="F212" s="70"/>
      <c r="G212" s="70"/>
      <c r="H212" s="70"/>
    </row>
    <row r="213" spans="6:8" x14ac:dyDescent="0.3">
      <c r="F213" s="70"/>
      <c r="G213" s="70"/>
      <c r="H213" s="70"/>
    </row>
    <row r="214" spans="6:8" x14ac:dyDescent="0.3">
      <c r="F214" s="70"/>
      <c r="G214" s="70"/>
      <c r="H214" s="70"/>
    </row>
    <row r="215" spans="6:8" x14ac:dyDescent="0.3">
      <c r="F215" s="70"/>
      <c r="G215" s="70"/>
      <c r="H215" s="70"/>
    </row>
    <row r="216" spans="6:8" x14ac:dyDescent="0.3">
      <c r="F216" s="70"/>
      <c r="G216" s="70"/>
      <c r="H216" s="70"/>
    </row>
    <row r="217" spans="6:8" x14ac:dyDescent="0.3">
      <c r="F217" s="70"/>
      <c r="G217" s="70"/>
      <c r="H217" s="70"/>
    </row>
    <row r="218" spans="6:8" x14ac:dyDescent="0.3">
      <c r="F218" s="70"/>
      <c r="G218" s="70"/>
      <c r="H218" s="70"/>
    </row>
    <row r="219" spans="6:8" x14ac:dyDescent="0.3">
      <c r="F219" s="70"/>
      <c r="G219" s="70"/>
      <c r="H219" s="70"/>
    </row>
    <row r="220" spans="6:8" x14ac:dyDescent="0.3">
      <c r="F220" s="70"/>
      <c r="G220" s="70"/>
      <c r="H220" s="70"/>
    </row>
    <row r="221" spans="6:8" x14ac:dyDescent="0.3">
      <c r="F221" s="70"/>
      <c r="G221" s="70"/>
      <c r="H221" s="70"/>
    </row>
    <row r="222" spans="6:8" x14ac:dyDescent="0.3">
      <c r="F222" s="70"/>
      <c r="G222" s="70"/>
      <c r="H222" s="70"/>
    </row>
    <row r="223" spans="6:8" x14ac:dyDescent="0.3">
      <c r="F223" s="70"/>
      <c r="G223" s="70"/>
      <c r="H223" s="70"/>
    </row>
    <row r="224" spans="6:8" x14ac:dyDescent="0.3">
      <c r="F224" s="70"/>
      <c r="G224" s="70"/>
      <c r="H224" s="70"/>
    </row>
    <row r="225" spans="6:8" x14ac:dyDescent="0.3">
      <c r="F225" s="70"/>
      <c r="G225" s="70"/>
      <c r="H225" s="70"/>
    </row>
    <row r="226" spans="6:8" x14ac:dyDescent="0.3">
      <c r="F226" s="70"/>
      <c r="G226" s="70"/>
      <c r="H226" s="70"/>
    </row>
    <row r="227" spans="6:8" x14ac:dyDescent="0.3">
      <c r="F227" s="9"/>
      <c r="G227" s="9"/>
      <c r="H227" s="9"/>
    </row>
  </sheetData>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09"/>
  <sheetViews>
    <sheetView topLeftCell="A57" workbookViewId="0">
      <selection activeCell="G80" sqref="G80"/>
    </sheetView>
  </sheetViews>
  <sheetFormatPr defaultColWidth="8.69921875" defaultRowHeight="15.6" x14ac:dyDescent="0.3"/>
  <cols>
    <col min="1" max="1" width="3.5" style="10" customWidth="1"/>
    <col min="2" max="3" width="13.69921875" style="10" customWidth="1"/>
    <col min="4" max="4" width="10.19921875" style="10" customWidth="1"/>
    <col min="5" max="5" width="11.5" style="58" customWidth="1"/>
    <col min="6" max="6" width="11.09765625" style="58" customWidth="1"/>
    <col min="7" max="7" width="14.3984375" style="58" customWidth="1"/>
    <col min="8" max="8" width="17.19921875" style="10" customWidth="1"/>
    <col min="9" max="20" width="8.69921875" style="10"/>
    <col min="21" max="21" width="13.8984375" style="58" customWidth="1"/>
    <col min="22" max="16384" width="8.69921875" style="10"/>
  </cols>
  <sheetData>
    <row r="1" spans="2:22" x14ac:dyDescent="0.3">
      <c r="B1" s="11" t="s">
        <v>115</v>
      </c>
      <c r="C1" s="11"/>
      <c r="D1" s="11"/>
    </row>
    <row r="2" spans="2:22" x14ac:dyDescent="0.3">
      <c r="B2" s="50" t="s">
        <v>55</v>
      </c>
      <c r="C2" s="50"/>
      <c r="D2" s="50"/>
      <c r="E2" s="9"/>
      <c r="F2" s="9"/>
      <c r="G2" s="9"/>
    </row>
    <row r="3" spans="2:22" ht="30.6" customHeight="1" x14ac:dyDescent="0.3">
      <c r="B3" s="52" t="s">
        <v>0</v>
      </c>
      <c r="C3" s="52" t="s">
        <v>148</v>
      </c>
      <c r="D3" s="52" t="s">
        <v>127</v>
      </c>
      <c r="E3" s="25" t="s">
        <v>86</v>
      </c>
      <c r="F3" s="25" t="s">
        <v>87</v>
      </c>
      <c r="G3" s="25" t="s">
        <v>83</v>
      </c>
      <c r="H3" s="51" t="s">
        <v>1</v>
      </c>
      <c r="I3" s="15"/>
    </row>
    <row r="4" spans="2:22" ht="16.2" customHeight="1" x14ac:dyDescent="0.3">
      <c r="B4" s="126">
        <v>45448</v>
      </c>
      <c r="C4" s="201">
        <v>13</v>
      </c>
      <c r="D4" s="207" t="s">
        <v>123</v>
      </c>
      <c r="E4" s="70" t="s">
        <v>123</v>
      </c>
      <c r="F4" s="70"/>
      <c r="G4" s="70"/>
      <c r="H4" s="198"/>
      <c r="I4" s="15"/>
    </row>
    <row r="5" spans="2:22" x14ac:dyDescent="0.3">
      <c r="B5" s="126">
        <v>45449</v>
      </c>
      <c r="C5" s="201">
        <v>20</v>
      </c>
      <c r="D5" s="206" t="s">
        <v>123</v>
      </c>
      <c r="E5" s="21" t="s">
        <v>123</v>
      </c>
      <c r="F5" s="14"/>
      <c r="G5" s="70"/>
      <c r="H5" s="10" t="s">
        <v>133</v>
      </c>
    </row>
    <row r="6" spans="2:22" x14ac:dyDescent="0.3">
      <c r="B6" s="127">
        <v>45450</v>
      </c>
      <c r="C6" s="201">
        <v>15</v>
      </c>
      <c r="D6" s="206" t="s">
        <v>123</v>
      </c>
      <c r="E6" s="21" t="s">
        <v>123</v>
      </c>
      <c r="F6" s="14"/>
      <c r="G6" s="70"/>
    </row>
    <row r="7" spans="2:22" x14ac:dyDescent="0.3">
      <c r="B7" s="127">
        <v>45451</v>
      </c>
      <c r="C7" s="201" t="s">
        <v>123</v>
      </c>
      <c r="D7" s="206" t="s">
        <v>123</v>
      </c>
      <c r="E7" s="21" t="s">
        <v>123</v>
      </c>
      <c r="F7" s="14"/>
      <c r="G7" s="70"/>
      <c r="H7" s="10" t="s">
        <v>98</v>
      </c>
      <c r="I7" s="49"/>
      <c r="J7" s="9"/>
      <c r="K7" s="85">
        <f>$E$98/SUM($F$98+$E$98)</f>
        <v>0</v>
      </c>
      <c r="L7" s="49" t="s">
        <v>99</v>
      </c>
      <c r="S7" s="58"/>
      <c r="U7" s="45"/>
    </row>
    <row r="8" spans="2:22" x14ac:dyDescent="0.3">
      <c r="B8" s="127">
        <v>45452</v>
      </c>
      <c r="C8" s="201" t="s">
        <v>123</v>
      </c>
      <c r="D8" s="206" t="s">
        <v>123</v>
      </c>
      <c r="E8" s="21" t="s">
        <v>123</v>
      </c>
      <c r="F8" s="14"/>
      <c r="G8" s="70"/>
      <c r="S8" s="58"/>
      <c r="T8" s="61"/>
      <c r="V8" s="58"/>
    </row>
    <row r="9" spans="2:22" x14ac:dyDescent="0.3">
      <c r="B9" s="127">
        <v>45453</v>
      </c>
      <c r="C9" s="201" t="s">
        <v>123</v>
      </c>
      <c r="D9" s="206" t="s">
        <v>123</v>
      </c>
      <c r="E9" s="21" t="s">
        <v>123</v>
      </c>
      <c r="F9" s="14"/>
      <c r="G9" s="70"/>
      <c r="S9" s="58"/>
      <c r="T9" s="61"/>
      <c r="V9" s="58"/>
    </row>
    <row r="10" spans="2:22" x14ac:dyDescent="0.3">
      <c r="B10" s="127">
        <v>45454</v>
      </c>
      <c r="C10" s="201">
        <v>5</v>
      </c>
      <c r="D10" s="206" t="s">
        <v>123</v>
      </c>
      <c r="E10" s="21" t="s">
        <v>123</v>
      </c>
      <c r="F10" s="14"/>
      <c r="G10" s="70"/>
      <c r="S10" s="58"/>
      <c r="T10" s="61"/>
      <c r="V10" s="58"/>
    </row>
    <row r="11" spans="2:22" x14ac:dyDescent="0.3">
      <c r="B11" s="127">
        <v>45455</v>
      </c>
      <c r="C11" s="201">
        <v>5</v>
      </c>
      <c r="D11" s="206" t="s">
        <v>123</v>
      </c>
      <c r="E11" s="21" t="s">
        <v>123</v>
      </c>
      <c r="F11" s="14"/>
      <c r="G11" s="70"/>
      <c r="S11" s="58"/>
      <c r="T11" s="61"/>
      <c r="V11" s="58"/>
    </row>
    <row r="12" spans="2:22" x14ac:dyDescent="0.3">
      <c r="B12" s="127">
        <v>45456</v>
      </c>
      <c r="C12" s="201">
        <v>9</v>
      </c>
      <c r="D12" s="206" t="s">
        <v>123</v>
      </c>
      <c r="E12" s="21" t="s">
        <v>123</v>
      </c>
      <c r="F12" s="14"/>
      <c r="G12" s="70"/>
      <c r="S12" s="58"/>
      <c r="T12" s="61"/>
      <c r="V12" s="58"/>
    </row>
    <row r="13" spans="2:22" x14ac:dyDescent="0.3">
      <c r="B13" s="127">
        <v>45457</v>
      </c>
      <c r="C13" s="201">
        <v>14</v>
      </c>
      <c r="D13" s="206" t="s">
        <v>123</v>
      </c>
      <c r="E13" s="21" t="s">
        <v>123</v>
      </c>
      <c r="F13" s="14"/>
      <c r="G13" s="70"/>
      <c r="H13" s="49"/>
      <c r="S13" s="58"/>
      <c r="T13" s="61"/>
      <c r="V13" s="58"/>
    </row>
    <row r="14" spans="2:22" x14ac:dyDescent="0.3">
      <c r="B14" s="127">
        <v>45458</v>
      </c>
      <c r="C14" s="201" t="s">
        <v>123</v>
      </c>
      <c r="D14" s="206" t="s">
        <v>123</v>
      </c>
      <c r="E14" s="21" t="s">
        <v>123</v>
      </c>
      <c r="F14" s="14"/>
      <c r="G14" s="70"/>
      <c r="H14" s="49"/>
      <c r="S14" s="58"/>
      <c r="T14" s="61"/>
      <c r="V14" s="58"/>
    </row>
    <row r="15" spans="2:22" x14ac:dyDescent="0.3">
      <c r="B15" s="127">
        <v>45459</v>
      </c>
      <c r="C15" s="201" t="s">
        <v>123</v>
      </c>
      <c r="D15" s="206" t="s">
        <v>123</v>
      </c>
      <c r="E15" s="21" t="s">
        <v>123</v>
      </c>
      <c r="F15" s="14"/>
      <c r="G15" s="70"/>
      <c r="H15" s="49"/>
      <c r="S15" s="58"/>
      <c r="T15" s="61"/>
      <c r="V15" s="58"/>
    </row>
    <row r="16" spans="2:22" x14ac:dyDescent="0.3">
      <c r="B16" s="127">
        <v>45460</v>
      </c>
      <c r="C16" s="201" t="s">
        <v>123</v>
      </c>
      <c r="D16" s="206" t="s">
        <v>123</v>
      </c>
      <c r="E16" s="21" t="s">
        <v>123</v>
      </c>
      <c r="F16" s="14"/>
      <c r="G16" s="70"/>
      <c r="H16" s="49"/>
      <c r="S16" s="58"/>
      <c r="T16" s="61"/>
      <c r="V16" s="58"/>
    </row>
    <row r="17" spans="2:22" x14ac:dyDescent="0.3">
      <c r="B17" s="127">
        <v>45461</v>
      </c>
      <c r="C17" s="201">
        <v>5</v>
      </c>
      <c r="D17" s="206" t="s">
        <v>123</v>
      </c>
      <c r="E17" s="21" t="s">
        <v>123</v>
      </c>
      <c r="F17" s="14"/>
      <c r="G17" s="70"/>
      <c r="H17" s="49"/>
      <c r="S17" s="58"/>
      <c r="T17" s="61"/>
      <c r="V17" s="58"/>
    </row>
    <row r="18" spans="2:22" x14ac:dyDescent="0.3">
      <c r="B18" s="127">
        <v>45462</v>
      </c>
      <c r="C18" s="201">
        <v>19</v>
      </c>
      <c r="D18" s="206" t="s">
        <v>123</v>
      </c>
      <c r="E18" s="21" t="s">
        <v>123</v>
      </c>
      <c r="F18" s="14"/>
      <c r="G18" s="70"/>
      <c r="H18" s="49"/>
      <c r="S18" s="58"/>
      <c r="T18" s="61"/>
      <c r="V18" s="58"/>
    </row>
    <row r="19" spans="2:22" x14ac:dyDescent="0.3">
      <c r="B19" s="127">
        <v>45463</v>
      </c>
      <c r="C19" s="201">
        <v>8</v>
      </c>
      <c r="D19" s="206" t="s">
        <v>123</v>
      </c>
      <c r="E19" s="21" t="s">
        <v>123</v>
      </c>
      <c r="F19" s="14"/>
      <c r="G19" s="70"/>
      <c r="H19" s="49"/>
      <c r="S19" s="58"/>
      <c r="T19" s="61"/>
      <c r="V19" s="58"/>
    </row>
    <row r="20" spans="2:22" x14ac:dyDescent="0.3">
      <c r="B20" s="127">
        <v>45464</v>
      </c>
      <c r="C20" s="201">
        <v>17</v>
      </c>
      <c r="D20" s="206" t="s">
        <v>123</v>
      </c>
      <c r="E20" s="21" t="s">
        <v>123</v>
      </c>
      <c r="F20" s="14"/>
      <c r="G20" s="70"/>
      <c r="H20" s="49"/>
      <c r="S20" s="58"/>
      <c r="T20" s="61"/>
      <c r="V20" s="58"/>
    </row>
    <row r="21" spans="2:22" x14ac:dyDescent="0.3">
      <c r="B21" s="127">
        <v>45465</v>
      </c>
      <c r="C21" s="201">
        <v>9</v>
      </c>
      <c r="D21" s="206" t="s">
        <v>123</v>
      </c>
      <c r="E21" s="21" t="s">
        <v>123</v>
      </c>
      <c r="F21" s="14"/>
      <c r="G21" s="70"/>
      <c r="H21" s="49"/>
      <c r="S21" s="58"/>
      <c r="T21" s="61"/>
      <c r="V21" s="58"/>
    </row>
    <row r="22" spans="2:22" x14ac:dyDescent="0.3">
      <c r="B22" s="127">
        <v>45466</v>
      </c>
      <c r="C22" s="201">
        <v>14</v>
      </c>
      <c r="D22" s="206" t="s">
        <v>123</v>
      </c>
      <c r="E22" s="21" t="s">
        <v>123</v>
      </c>
      <c r="F22" s="14"/>
      <c r="G22" s="70"/>
      <c r="H22" s="49"/>
      <c r="S22" s="58"/>
      <c r="T22" s="61"/>
      <c r="V22" s="58"/>
    </row>
    <row r="23" spans="2:22" x14ac:dyDescent="0.3">
      <c r="B23" s="127">
        <v>45467</v>
      </c>
      <c r="C23" s="200">
        <v>19</v>
      </c>
      <c r="D23" s="206" t="s">
        <v>123</v>
      </c>
      <c r="E23" s="21" t="s">
        <v>123</v>
      </c>
      <c r="F23" s="14"/>
      <c r="G23" s="70"/>
      <c r="H23" s="49"/>
      <c r="S23" s="58"/>
      <c r="T23" s="61"/>
      <c r="V23" s="58"/>
    </row>
    <row r="24" spans="2:22" x14ac:dyDescent="0.3">
      <c r="B24" s="127">
        <v>45468</v>
      </c>
      <c r="C24" s="201">
        <v>18</v>
      </c>
      <c r="D24" s="206" t="s">
        <v>123</v>
      </c>
      <c r="E24" s="21" t="s">
        <v>123</v>
      </c>
      <c r="F24" s="14"/>
      <c r="G24" s="70"/>
      <c r="H24" s="49"/>
      <c r="S24" s="58"/>
      <c r="T24" s="61"/>
      <c r="V24" s="58"/>
    </row>
    <row r="25" spans="2:22" x14ac:dyDescent="0.3">
      <c r="B25" s="127">
        <v>45469</v>
      </c>
      <c r="C25" s="201">
        <v>27</v>
      </c>
      <c r="D25" s="206" t="s">
        <v>123</v>
      </c>
      <c r="E25" s="21" t="s">
        <v>123</v>
      </c>
      <c r="F25" s="14"/>
      <c r="G25" s="70"/>
      <c r="H25" s="49"/>
      <c r="S25" s="58"/>
      <c r="T25" s="61"/>
      <c r="V25" s="58"/>
    </row>
    <row r="26" spans="2:22" x14ac:dyDescent="0.3">
      <c r="B26" s="127">
        <v>45470</v>
      </c>
      <c r="C26" s="201">
        <v>32</v>
      </c>
      <c r="D26" s="206" t="s">
        <v>123</v>
      </c>
      <c r="E26" s="21" t="s">
        <v>123</v>
      </c>
      <c r="F26" s="14"/>
      <c r="G26" s="70"/>
      <c r="H26" s="49"/>
      <c r="S26" s="58"/>
      <c r="T26" s="61"/>
      <c r="V26" s="58"/>
    </row>
    <row r="27" spans="2:22" x14ac:dyDescent="0.3">
      <c r="B27" s="127">
        <v>45471</v>
      </c>
      <c r="C27" s="200">
        <v>34</v>
      </c>
      <c r="D27" s="206" t="s">
        <v>123</v>
      </c>
      <c r="E27" s="21" t="s">
        <v>123</v>
      </c>
      <c r="F27" s="14"/>
      <c r="G27" s="70"/>
      <c r="H27" s="49"/>
      <c r="S27" s="58"/>
      <c r="T27" s="61"/>
      <c r="V27" s="58"/>
    </row>
    <row r="28" spans="2:22" x14ac:dyDescent="0.3">
      <c r="B28" s="127">
        <v>45472</v>
      </c>
      <c r="C28" s="202">
        <v>37</v>
      </c>
      <c r="D28" s="206" t="s">
        <v>123</v>
      </c>
      <c r="E28" s="21" t="s">
        <v>123</v>
      </c>
      <c r="F28" s="14"/>
      <c r="G28" s="70"/>
      <c r="H28" s="49"/>
      <c r="S28" s="58"/>
      <c r="T28" s="61"/>
      <c r="V28" s="58"/>
    </row>
    <row r="29" spans="2:22" x14ac:dyDescent="0.3">
      <c r="B29" s="196">
        <v>45473</v>
      </c>
      <c r="C29" s="209">
        <v>50</v>
      </c>
      <c r="D29" s="208" t="s">
        <v>123</v>
      </c>
      <c r="E29" s="21" t="s">
        <v>123</v>
      </c>
      <c r="F29" s="14"/>
      <c r="G29" s="70"/>
      <c r="H29" s="49"/>
      <c r="S29" s="58"/>
      <c r="T29" s="61"/>
      <c r="V29" s="58"/>
    </row>
    <row r="30" spans="2:22" x14ac:dyDescent="0.3">
      <c r="B30" s="196">
        <v>45474</v>
      </c>
      <c r="C30" s="210">
        <v>33</v>
      </c>
      <c r="D30" s="208" t="s">
        <v>123</v>
      </c>
      <c r="E30" s="21" t="s">
        <v>123</v>
      </c>
      <c r="F30" s="14">
        <v>98</v>
      </c>
      <c r="G30" s="70"/>
      <c r="H30" s="49"/>
      <c r="S30" s="58"/>
      <c r="T30" s="61"/>
      <c r="V30" s="58"/>
    </row>
    <row r="31" spans="2:22" x14ac:dyDescent="0.3">
      <c r="B31" s="127">
        <v>45475</v>
      </c>
      <c r="C31" s="211">
        <v>42</v>
      </c>
      <c r="D31" s="206" t="s">
        <v>123</v>
      </c>
      <c r="E31" s="21" t="s">
        <v>123</v>
      </c>
      <c r="F31" s="14">
        <v>161</v>
      </c>
      <c r="G31" s="70"/>
      <c r="H31" s="49"/>
      <c r="S31" s="58"/>
      <c r="T31" s="61"/>
      <c r="V31" s="58"/>
    </row>
    <row r="32" spans="2:22" x14ac:dyDescent="0.3">
      <c r="B32" s="127">
        <v>45476</v>
      </c>
      <c r="C32" s="211">
        <v>29</v>
      </c>
      <c r="D32" s="206" t="s">
        <v>123</v>
      </c>
      <c r="E32" s="21" t="s">
        <v>123</v>
      </c>
      <c r="F32" s="14">
        <v>140</v>
      </c>
      <c r="G32" s="70"/>
      <c r="H32" s="49"/>
      <c r="S32" s="58"/>
      <c r="T32" s="61"/>
      <c r="V32" s="58"/>
    </row>
    <row r="33" spans="2:22" x14ac:dyDescent="0.3">
      <c r="B33" s="127">
        <v>45477</v>
      </c>
      <c r="C33" s="211">
        <v>26</v>
      </c>
      <c r="D33" s="206" t="s">
        <v>123</v>
      </c>
      <c r="E33" s="21" t="s">
        <v>123</v>
      </c>
      <c r="F33" s="14">
        <v>177</v>
      </c>
      <c r="G33" s="70"/>
      <c r="H33" s="49"/>
      <c r="S33" s="58"/>
      <c r="T33" s="61"/>
      <c r="V33" s="58"/>
    </row>
    <row r="34" spans="2:22" x14ac:dyDescent="0.3">
      <c r="B34" s="127">
        <v>45478</v>
      </c>
      <c r="C34" s="211">
        <v>13</v>
      </c>
      <c r="D34" s="206" t="s">
        <v>123</v>
      </c>
      <c r="E34" s="21" t="s">
        <v>123</v>
      </c>
      <c r="F34" s="14">
        <v>192</v>
      </c>
      <c r="G34" s="70"/>
      <c r="H34" s="49"/>
      <c r="S34" s="58"/>
      <c r="T34" s="61"/>
      <c r="V34" s="58"/>
    </row>
    <row r="35" spans="2:22" x14ac:dyDescent="0.3">
      <c r="B35" s="127">
        <v>45479</v>
      </c>
      <c r="C35" s="211">
        <v>7</v>
      </c>
      <c r="D35" s="206" t="s">
        <v>123</v>
      </c>
      <c r="E35" s="21" t="s">
        <v>123</v>
      </c>
      <c r="F35" s="14">
        <v>218</v>
      </c>
      <c r="G35" s="70"/>
      <c r="H35" s="49"/>
      <c r="S35" s="58"/>
      <c r="T35" s="61"/>
      <c r="V35" s="58"/>
    </row>
    <row r="36" spans="2:22" x14ac:dyDescent="0.3">
      <c r="B36" s="127">
        <v>45480</v>
      </c>
      <c r="C36" s="211">
        <v>12</v>
      </c>
      <c r="D36" s="206" t="s">
        <v>123</v>
      </c>
      <c r="E36" s="21" t="s">
        <v>123</v>
      </c>
      <c r="F36" s="14">
        <v>158</v>
      </c>
      <c r="G36" s="70"/>
      <c r="H36" s="49"/>
      <c r="S36" s="58"/>
      <c r="T36" s="61"/>
      <c r="V36" s="58"/>
    </row>
    <row r="37" spans="2:22" x14ac:dyDescent="0.3">
      <c r="B37" s="127">
        <v>45481</v>
      </c>
      <c r="C37" s="211">
        <v>12</v>
      </c>
      <c r="D37" s="206" t="s">
        <v>123</v>
      </c>
      <c r="E37" s="21" t="s">
        <v>123</v>
      </c>
      <c r="F37" s="14">
        <v>313</v>
      </c>
      <c r="G37" s="70"/>
      <c r="H37" s="49"/>
      <c r="S37" s="58"/>
      <c r="T37" s="61"/>
      <c r="V37" s="58"/>
    </row>
    <row r="38" spans="2:22" x14ac:dyDescent="0.3">
      <c r="B38" s="127">
        <v>45482</v>
      </c>
      <c r="C38" s="211">
        <v>11</v>
      </c>
      <c r="D38" s="206" t="s">
        <v>123</v>
      </c>
      <c r="E38" s="21" t="s">
        <v>123</v>
      </c>
      <c r="F38" s="14">
        <v>415</v>
      </c>
      <c r="G38" s="70"/>
      <c r="H38" s="49"/>
      <c r="S38" s="58"/>
      <c r="T38" s="61"/>
      <c r="V38" s="58"/>
    </row>
    <row r="39" spans="2:22" x14ac:dyDescent="0.3">
      <c r="B39" s="127">
        <v>45483</v>
      </c>
      <c r="C39" s="211">
        <v>9</v>
      </c>
      <c r="D39" s="206" t="s">
        <v>123</v>
      </c>
      <c r="E39" s="21" t="s">
        <v>123</v>
      </c>
      <c r="F39" s="14">
        <v>377</v>
      </c>
      <c r="G39" s="70"/>
      <c r="H39" s="49"/>
      <c r="S39" s="58"/>
      <c r="T39" s="61"/>
      <c r="V39" s="58"/>
    </row>
    <row r="40" spans="2:22" x14ac:dyDescent="0.3">
      <c r="B40" s="127">
        <v>45484</v>
      </c>
      <c r="C40" s="211">
        <v>17</v>
      </c>
      <c r="D40" s="206" t="s">
        <v>123</v>
      </c>
      <c r="E40" s="21" t="s">
        <v>123</v>
      </c>
      <c r="F40" s="14">
        <v>225</v>
      </c>
      <c r="G40" s="70"/>
      <c r="H40" s="49"/>
      <c r="V40" s="58"/>
    </row>
    <row r="41" spans="2:22" x14ac:dyDescent="0.3">
      <c r="B41" s="127">
        <v>45485</v>
      </c>
      <c r="C41" s="211" t="s">
        <v>123</v>
      </c>
      <c r="D41" s="206" t="s">
        <v>123</v>
      </c>
      <c r="E41" s="21" t="s">
        <v>123</v>
      </c>
      <c r="F41" s="14">
        <v>196</v>
      </c>
      <c r="G41" s="70"/>
      <c r="H41" s="49"/>
      <c r="V41" s="58"/>
    </row>
    <row r="42" spans="2:22" x14ac:dyDescent="0.3">
      <c r="B42" s="127">
        <v>45486</v>
      </c>
      <c r="C42" s="211" t="s">
        <v>123</v>
      </c>
      <c r="D42" s="206" t="s">
        <v>123</v>
      </c>
      <c r="E42" s="21" t="s">
        <v>123</v>
      </c>
      <c r="F42" s="14">
        <v>158</v>
      </c>
      <c r="G42" s="70"/>
      <c r="H42" s="49"/>
      <c r="V42" s="58"/>
    </row>
    <row r="43" spans="2:22" x14ac:dyDescent="0.3">
      <c r="B43" s="127">
        <v>45487</v>
      </c>
      <c r="C43" s="211">
        <v>25</v>
      </c>
      <c r="D43" s="206" t="s">
        <v>123</v>
      </c>
      <c r="E43" s="21" t="s">
        <v>123</v>
      </c>
      <c r="F43" s="14">
        <v>176</v>
      </c>
      <c r="G43" s="70"/>
      <c r="H43" s="49"/>
      <c r="V43" s="58"/>
    </row>
    <row r="44" spans="2:22" x14ac:dyDescent="0.3">
      <c r="B44" s="127">
        <v>45488</v>
      </c>
      <c r="C44" s="206">
        <v>22</v>
      </c>
      <c r="D44" s="206" t="s">
        <v>123</v>
      </c>
      <c r="E44" s="21" t="s">
        <v>123</v>
      </c>
      <c r="F44" s="14">
        <v>305</v>
      </c>
      <c r="G44" s="70"/>
      <c r="H44" s="49"/>
      <c r="V44" s="58"/>
    </row>
    <row r="45" spans="2:22" x14ac:dyDescent="0.3">
      <c r="B45" s="127">
        <v>45489</v>
      </c>
      <c r="C45" s="206">
        <v>7</v>
      </c>
      <c r="D45" s="206" t="s">
        <v>123</v>
      </c>
      <c r="E45" s="21" t="s">
        <v>123</v>
      </c>
      <c r="F45" s="14">
        <v>122</v>
      </c>
      <c r="G45" s="70"/>
      <c r="H45" s="49"/>
      <c r="V45" s="58"/>
    </row>
    <row r="46" spans="2:22" x14ac:dyDescent="0.3">
      <c r="B46" s="127">
        <v>45490</v>
      </c>
      <c r="C46" s="206">
        <v>17</v>
      </c>
      <c r="D46" s="206" t="s">
        <v>123</v>
      </c>
      <c r="E46" s="21" t="s">
        <v>123</v>
      </c>
      <c r="F46" s="14">
        <v>156</v>
      </c>
      <c r="G46" s="70"/>
      <c r="H46" s="49"/>
      <c r="V46" s="58"/>
    </row>
    <row r="47" spans="2:22" x14ac:dyDescent="0.3">
      <c r="B47" s="127">
        <v>45491</v>
      </c>
      <c r="C47" s="206">
        <v>16</v>
      </c>
      <c r="D47" s="206" t="s">
        <v>123</v>
      </c>
      <c r="E47" s="21" t="s">
        <v>123</v>
      </c>
      <c r="F47" s="14">
        <v>188</v>
      </c>
      <c r="G47" s="70"/>
      <c r="H47" s="49"/>
      <c r="V47" s="58"/>
    </row>
    <row r="48" spans="2:22" x14ac:dyDescent="0.3">
      <c r="B48" s="127">
        <v>45492</v>
      </c>
      <c r="C48" s="206">
        <v>6</v>
      </c>
      <c r="D48" s="206" t="s">
        <v>123</v>
      </c>
      <c r="E48" s="21" t="s">
        <v>123</v>
      </c>
      <c r="F48" s="14">
        <v>154</v>
      </c>
      <c r="G48" s="70"/>
      <c r="H48" s="49"/>
      <c r="V48" s="58"/>
    </row>
    <row r="49" spans="2:22" x14ac:dyDescent="0.3">
      <c r="B49" s="127">
        <v>45493</v>
      </c>
      <c r="C49" s="206">
        <v>6</v>
      </c>
      <c r="D49" s="206" t="s">
        <v>123</v>
      </c>
      <c r="E49" s="21" t="s">
        <v>123</v>
      </c>
      <c r="F49" s="14">
        <v>96</v>
      </c>
      <c r="G49" s="70"/>
      <c r="H49" s="49"/>
      <c r="S49" s="58"/>
      <c r="T49" s="61"/>
      <c r="V49" s="58"/>
    </row>
    <row r="50" spans="2:22" x14ac:dyDescent="0.3">
      <c r="B50" s="127">
        <v>45494</v>
      </c>
      <c r="C50" s="206">
        <v>9</v>
      </c>
      <c r="D50" s="206" t="s">
        <v>123</v>
      </c>
      <c r="E50" s="21" t="s">
        <v>123</v>
      </c>
      <c r="F50" s="14">
        <v>115</v>
      </c>
      <c r="G50" s="70"/>
      <c r="H50" s="49"/>
      <c r="S50" s="58"/>
      <c r="T50" s="61"/>
      <c r="V50" s="58"/>
    </row>
    <row r="51" spans="2:22" x14ac:dyDescent="0.3">
      <c r="B51" s="127">
        <v>45495</v>
      </c>
      <c r="C51" s="206">
        <v>20</v>
      </c>
      <c r="D51" s="206" t="s">
        <v>123</v>
      </c>
      <c r="E51" s="21" t="s">
        <v>123</v>
      </c>
      <c r="F51" s="14">
        <v>197</v>
      </c>
      <c r="G51" s="70"/>
      <c r="H51" s="49"/>
      <c r="S51" s="58"/>
      <c r="T51" s="61"/>
      <c r="V51" s="58"/>
    </row>
    <row r="52" spans="2:22" x14ac:dyDescent="0.3">
      <c r="B52" s="127">
        <v>45496</v>
      </c>
      <c r="C52" s="227">
        <v>22</v>
      </c>
      <c r="D52" s="206" t="s">
        <v>123</v>
      </c>
      <c r="E52" s="21" t="s">
        <v>123</v>
      </c>
      <c r="F52" s="14">
        <v>183</v>
      </c>
      <c r="G52" s="70"/>
      <c r="H52" s="49"/>
      <c r="S52" s="58"/>
      <c r="T52" s="61"/>
      <c r="V52" s="58"/>
    </row>
    <row r="53" spans="2:22" x14ac:dyDescent="0.3">
      <c r="B53" s="127">
        <v>45497</v>
      </c>
      <c r="C53" s="228">
        <v>21</v>
      </c>
      <c r="D53" s="206" t="s">
        <v>123</v>
      </c>
      <c r="E53" s="21" t="s">
        <v>123</v>
      </c>
      <c r="F53" s="14">
        <v>108</v>
      </c>
      <c r="G53" s="70"/>
      <c r="H53" s="49"/>
      <c r="S53" s="58"/>
      <c r="T53" s="61"/>
      <c r="V53" s="58"/>
    </row>
    <row r="54" spans="2:22" x14ac:dyDescent="0.3">
      <c r="B54" s="127">
        <v>45498</v>
      </c>
      <c r="C54" s="228">
        <v>17</v>
      </c>
      <c r="D54" s="206" t="s">
        <v>123</v>
      </c>
      <c r="E54" s="21" t="s">
        <v>123</v>
      </c>
      <c r="F54" s="14">
        <v>143</v>
      </c>
      <c r="G54" s="70"/>
      <c r="H54" s="49"/>
      <c r="S54" s="58"/>
      <c r="T54" s="61"/>
      <c r="V54" s="58"/>
    </row>
    <row r="55" spans="2:22" x14ac:dyDescent="0.3">
      <c r="B55" s="127">
        <v>45499</v>
      </c>
      <c r="C55" s="228">
        <v>20</v>
      </c>
      <c r="D55" s="206">
        <v>2</v>
      </c>
      <c r="E55" s="21" t="s">
        <v>123</v>
      </c>
      <c r="F55" s="14">
        <v>70</v>
      </c>
      <c r="G55" s="70"/>
      <c r="H55" s="49"/>
      <c r="S55" s="58"/>
      <c r="T55" s="61"/>
      <c r="V55" s="58"/>
    </row>
    <row r="56" spans="2:22" x14ac:dyDescent="0.3">
      <c r="B56" s="127">
        <v>45500</v>
      </c>
      <c r="C56" s="228">
        <v>24</v>
      </c>
      <c r="D56" s="206">
        <v>2</v>
      </c>
      <c r="E56" s="21" t="s">
        <v>123</v>
      </c>
      <c r="F56" s="14">
        <v>48</v>
      </c>
      <c r="G56" s="70"/>
      <c r="H56" s="49"/>
      <c r="S56" s="58"/>
      <c r="T56" s="61"/>
      <c r="V56" s="58"/>
    </row>
    <row r="57" spans="2:22" x14ac:dyDescent="0.3">
      <c r="B57" s="127">
        <v>45501</v>
      </c>
      <c r="C57" s="229">
        <v>16</v>
      </c>
      <c r="D57" s="206">
        <v>1</v>
      </c>
      <c r="E57" s="21" t="s">
        <v>123</v>
      </c>
      <c r="F57" s="14">
        <v>53</v>
      </c>
      <c r="G57" s="70"/>
      <c r="H57" s="49"/>
      <c r="S57" s="58"/>
      <c r="T57" s="61"/>
      <c r="V57" s="58"/>
    </row>
    <row r="58" spans="2:22" x14ac:dyDescent="0.3">
      <c r="B58" s="196">
        <v>45502</v>
      </c>
      <c r="C58" s="234">
        <v>23</v>
      </c>
      <c r="D58" s="208">
        <v>2</v>
      </c>
      <c r="E58" s="21" t="s">
        <v>123</v>
      </c>
      <c r="F58" s="14">
        <v>52</v>
      </c>
      <c r="G58" s="70"/>
      <c r="H58" s="49"/>
      <c r="S58" s="58"/>
      <c r="T58" s="61"/>
      <c r="V58" s="58"/>
    </row>
    <row r="59" spans="2:22" x14ac:dyDescent="0.3">
      <c r="B59" s="127">
        <v>45503</v>
      </c>
      <c r="C59" s="235">
        <v>4</v>
      </c>
      <c r="D59" s="206">
        <v>3</v>
      </c>
      <c r="E59" s="21" t="s">
        <v>123</v>
      </c>
      <c r="F59" s="14">
        <v>46</v>
      </c>
      <c r="G59" s="70"/>
      <c r="H59" s="49"/>
      <c r="S59" s="58"/>
      <c r="T59" s="61"/>
      <c r="V59" s="58"/>
    </row>
    <row r="60" spans="2:22" x14ac:dyDescent="0.3">
      <c r="B60" s="127">
        <v>45504</v>
      </c>
      <c r="C60" s="235" t="s">
        <v>123</v>
      </c>
      <c r="D60" s="235" t="s">
        <v>123</v>
      </c>
      <c r="E60" s="21" t="s">
        <v>123</v>
      </c>
      <c r="F60" s="14">
        <v>36</v>
      </c>
      <c r="G60" s="70"/>
      <c r="H60" s="49"/>
      <c r="S60" s="58"/>
      <c r="T60" s="61"/>
      <c r="V60" s="58"/>
    </row>
    <row r="61" spans="2:22" x14ac:dyDescent="0.3">
      <c r="B61" s="127">
        <v>45505</v>
      </c>
      <c r="C61" s="235" t="s">
        <v>123</v>
      </c>
      <c r="D61" s="235" t="s">
        <v>123</v>
      </c>
      <c r="E61" s="21" t="s">
        <v>123</v>
      </c>
      <c r="F61" s="14">
        <v>26</v>
      </c>
      <c r="G61" s="70"/>
      <c r="H61" s="49"/>
      <c r="S61" s="58"/>
      <c r="T61" s="61"/>
      <c r="V61" s="58"/>
    </row>
    <row r="62" spans="2:22" x14ac:dyDescent="0.3">
      <c r="B62" s="127">
        <v>45506</v>
      </c>
      <c r="C62" s="235" t="s">
        <v>123</v>
      </c>
      <c r="D62" s="235" t="s">
        <v>123</v>
      </c>
      <c r="E62" s="21" t="s">
        <v>123</v>
      </c>
      <c r="F62" s="14">
        <v>37</v>
      </c>
      <c r="G62" s="70"/>
      <c r="H62" s="49"/>
      <c r="S62" s="58"/>
      <c r="T62" s="61"/>
      <c r="V62" s="58"/>
    </row>
    <row r="63" spans="2:22" x14ac:dyDescent="0.3">
      <c r="B63" s="127">
        <v>45507</v>
      </c>
      <c r="C63" s="235" t="s">
        <v>123</v>
      </c>
      <c r="D63" s="235" t="s">
        <v>123</v>
      </c>
      <c r="E63" s="21" t="s">
        <v>123</v>
      </c>
      <c r="F63" s="14">
        <v>42</v>
      </c>
      <c r="G63" s="70"/>
      <c r="H63" s="49"/>
      <c r="S63" s="58"/>
      <c r="T63" s="61"/>
      <c r="V63" s="58"/>
    </row>
    <row r="64" spans="2:22" x14ac:dyDescent="0.3">
      <c r="B64" s="127">
        <v>45508</v>
      </c>
      <c r="C64" s="235" t="s">
        <v>123</v>
      </c>
      <c r="D64" s="235" t="s">
        <v>123</v>
      </c>
      <c r="E64" s="21" t="s">
        <v>123</v>
      </c>
      <c r="F64" s="14">
        <v>29</v>
      </c>
      <c r="G64" s="70"/>
      <c r="H64" s="49"/>
      <c r="S64" s="58"/>
      <c r="T64" s="61"/>
      <c r="V64" s="58"/>
    </row>
    <row r="65" spans="2:22" x14ac:dyDescent="0.3">
      <c r="B65" s="127">
        <v>45509</v>
      </c>
      <c r="C65" s="235">
        <v>15</v>
      </c>
      <c r="D65" s="206">
        <v>8</v>
      </c>
      <c r="E65" s="21" t="s">
        <v>123</v>
      </c>
      <c r="F65" s="14">
        <v>32</v>
      </c>
      <c r="G65" s="70"/>
      <c r="H65" s="49"/>
      <c r="S65" s="58"/>
      <c r="T65" s="61"/>
      <c r="V65" s="58"/>
    </row>
    <row r="66" spans="2:22" x14ac:dyDescent="0.3">
      <c r="B66" s="127">
        <v>45510</v>
      </c>
      <c r="C66" s="235">
        <v>11</v>
      </c>
      <c r="D66" s="206">
        <v>2</v>
      </c>
      <c r="E66" s="21" t="s">
        <v>123</v>
      </c>
      <c r="F66" s="14">
        <v>48</v>
      </c>
      <c r="G66" s="70"/>
      <c r="H66" s="49"/>
      <c r="S66" s="58"/>
      <c r="T66" s="61"/>
      <c r="V66" s="58"/>
    </row>
    <row r="67" spans="2:22" x14ac:dyDescent="0.3">
      <c r="B67" s="127">
        <v>45511</v>
      </c>
      <c r="C67" s="235">
        <v>6</v>
      </c>
      <c r="D67" s="206">
        <v>0</v>
      </c>
      <c r="E67" s="21" t="s">
        <v>123</v>
      </c>
      <c r="F67" s="14">
        <v>31</v>
      </c>
      <c r="G67" s="70"/>
      <c r="H67" s="49"/>
      <c r="S67" s="58"/>
      <c r="T67" s="61"/>
      <c r="V67" s="58"/>
    </row>
    <row r="68" spans="2:22" x14ac:dyDescent="0.3">
      <c r="B68" s="127">
        <v>45512</v>
      </c>
      <c r="C68" s="235">
        <v>14</v>
      </c>
      <c r="D68" s="206">
        <v>5</v>
      </c>
      <c r="E68" s="21" t="s">
        <v>123</v>
      </c>
      <c r="F68" s="14">
        <v>43</v>
      </c>
      <c r="G68" s="70"/>
      <c r="H68" s="49"/>
      <c r="S68" s="58"/>
      <c r="T68" s="61"/>
      <c r="V68" s="58"/>
    </row>
    <row r="69" spans="2:22" x14ac:dyDescent="0.3">
      <c r="B69" s="127">
        <v>45513</v>
      </c>
      <c r="C69" s="235">
        <v>8</v>
      </c>
      <c r="D69" s="206">
        <v>1</v>
      </c>
      <c r="E69" s="21" t="s">
        <v>123</v>
      </c>
      <c r="F69" s="14">
        <v>42</v>
      </c>
      <c r="G69" s="70"/>
      <c r="H69" s="49"/>
      <c r="S69" s="58"/>
      <c r="T69" s="61"/>
      <c r="V69" s="58"/>
    </row>
    <row r="70" spans="2:22" x14ac:dyDescent="0.3">
      <c r="B70" s="127">
        <v>45514</v>
      </c>
      <c r="C70" s="235">
        <v>4</v>
      </c>
      <c r="D70" s="206">
        <v>1</v>
      </c>
      <c r="E70" s="21" t="s">
        <v>123</v>
      </c>
      <c r="F70" s="14">
        <v>55</v>
      </c>
      <c r="G70" s="70"/>
      <c r="H70" s="49"/>
      <c r="S70" s="58"/>
      <c r="T70" s="61"/>
      <c r="V70" s="58"/>
    </row>
    <row r="71" spans="2:22" x14ac:dyDescent="0.3">
      <c r="B71" s="127">
        <v>45515</v>
      </c>
      <c r="C71" s="235">
        <v>6</v>
      </c>
      <c r="D71" s="206">
        <v>2</v>
      </c>
      <c r="E71" s="21" t="s">
        <v>123</v>
      </c>
      <c r="F71" s="14">
        <v>48</v>
      </c>
      <c r="G71" s="70"/>
      <c r="H71" s="49"/>
      <c r="S71" s="58"/>
      <c r="T71" s="61"/>
      <c r="V71" s="58"/>
    </row>
    <row r="72" spans="2:22" x14ac:dyDescent="0.3">
      <c r="B72" s="127">
        <v>45516</v>
      </c>
      <c r="C72" s="211">
        <v>5</v>
      </c>
      <c r="D72" s="206">
        <v>2</v>
      </c>
      <c r="E72" s="21" t="s">
        <v>123</v>
      </c>
      <c r="F72" s="14">
        <v>54</v>
      </c>
      <c r="G72" s="70"/>
      <c r="H72" s="49"/>
      <c r="S72" s="58"/>
      <c r="T72" s="61"/>
      <c r="V72" s="58"/>
    </row>
    <row r="73" spans="2:22" x14ac:dyDescent="0.3">
      <c r="B73" s="127">
        <v>45517</v>
      </c>
      <c r="C73" s="211">
        <v>15</v>
      </c>
      <c r="D73" s="206">
        <v>10</v>
      </c>
      <c r="E73" s="21" t="s">
        <v>123</v>
      </c>
      <c r="F73" s="14">
        <v>45</v>
      </c>
      <c r="G73" s="70"/>
      <c r="H73" s="49"/>
      <c r="S73" s="58"/>
      <c r="T73" s="61"/>
      <c r="V73" s="58"/>
    </row>
    <row r="74" spans="2:22" x14ac:dyDescent="0.3">
      <c r="B74" s="127">
        <v>45518</v>
      </c>
      <c r="C74" s="211">
        <v>8</v>
      </c>
      <c r="D74" s="206">
        <v>5</v>
      </c>
      <c r="E74" s="21" t="s">
        <v>123</v>
      </c>
      <c r="F74" s="14">
        <v>26</v>
      </c>
      <c r="G74" s="70"/>
      <c r="H74" s="49"/>
      <c r="S74" s="58"/>
      <c r="T74" s="61"/>
      <c r="V74" s="58"/>
    </row>
    <row r="75" spans="2:22" x14ac:dyDescent="0.3">
      <c r="B75" s="127">
        <v>45519</v>
      </c>
      <c r="C75" s="211">
        <v>9</v>
      </c>
      <c r="D75" s="206">
        <v>7</v>
      </c>
      <c r="E75" s="21" t="s">
        <v>123</v>
      </c>
      <c r="F75" s="14">
        <v>19</v>
      </c>
      <c r="G75" s="70"/>
      <c r="H75" s="49"/>
      <c r="S75" s="58"/>
      <c r="T75" s="61"/>
      <c r="V75" s="58"/>
    </row>
    <row r="76" spans="2:22" x14ac:dyDescent="0.3">
      <c r="B76" s="127">
        <v>45520</v>
      </c>
      <c r="C76" s="211">
        <v>7</v>
      </c>
      <c r="D76" s="206">
        <v>1</v>
      </c>
      <c r="E76" s="21" t="s">
        <v>123</v>
      </c>
      <c r="F76" s="14">
        <v>43</v>
      </c>
      <c r="G76" s="70"/>
      <c r="H76" s="49"/>
      <c r="S76" s="58"/>
      <c r="T76" s="61"/>
      <c r="V76" s="58"/>
    </row>
    <row r="77" spans="2:22" x14ac:dyDescent="0.3">
      <c r="B77" s="127">
        <v>45521</v>
      </c>
      <c r="C77" s="211">
        <v>10</v>
      </c>
      <c r="D77" s="206">
        <v>0</v>
      </c>
      <c r="E77" s="21" t="s">
        <v>123</v>
      </c>
      <c r="F77" s="14">
        <v>31</v>
      </c>
      <c r="G77" s="70"/>
      <c r="H77" s="49"/>
      <c r="S77" s="58"/>
      <c r="T77" s="61"/>
      <c r="V77" s="58"/>
    </row>
    <row r="78" spans="2:22" x14ac:dyDescent="0.3">
      <c r="B78" s="127">
        <v>45522</v>
      </c>
      <c r="C78" s="211">
        <v>7</v>
      </c>
      <c r="D78" s="206">
        <v>4</v>
      </c>
      <c r="E78" s="21" t="s">
        <v>123</v>
      </c>
      <c r="F78" s="14">
        <v>32</v>
      </c>
      <c r="G78" s="70"/>
      <c r="H78" s="49"/>
      <c r="S78" s="58"/>
      <c r="T78" s="61"/>
      <c r="V78" s="58"/>
    </row>
    <row r="79" spans="2:22" x14ac:dyDescent="0.3">
      <c r="B79" s="127">
        <v>45523</v>
      </c>
      <c r="C79" s="235">
        <v>6</v>
      </c>
      <c r="D79" s="206">
        <v>2</v>
      </c>
      <c r="E79" s="21" t="s">
        <v>123</v>
      </c>
      <c r="F79" s="14">
        <v>24</v>
      </c>
      <c r="G79" s="70"/>
      <c r="H79" s="49"/>
      <c r="S79" s="58"/>
      <c r="T79" s="61"/>
      <c r="V79" s="58"/>
    </row>
    <row r="80" spans="2:22" x14ac:dyDescent="0.3">
      <c r="B80" s="127">
        <v>45524</v>
      </c>
      <c r="C80" s="235">
        <v>11</v>
      </c>
      <c r="D80" s="206">
        <v>2</v>
      </c>
      <c r="E80" s="21" t="s">
        <v>123</v>
      </c>
      <c r="F80" s="14">
        <v>10</v>
      </c>
      <c r="G80" s="70"/>
      <c r="H80" s="49"/>
      <c r="S80" s="58"/>
      <c r="T80" s="61"/>
      <c r="V80" s="58"/>
    </row>
    <row r="81" spans="2:22" x14ac:dyDescent="0.3">
      <c r="B81" s="127">
        <v>45525</v>
      </c>
      <c r="C81" s="235">
        <v>9</v>
      </c>
      <c r="D81" s="206">
        <v>4</v>
      </c>
      <c r="E81" s="21" t="s">
        <v>123</v>
      </c>
      <c r="F81" s="14">
        <v>13</v>
      </c>
      <c r="H81" s="49"/>
      <c r="S81" s="58"/>
      <c r="T81" s="61"/>
      <c r="V81" s="58"/>
    </row>
    <row r="82" spans="2:22" x14ac:dyDescent="0.3">
      <c r="B82" s="127">
        <v>45526</v>
      </c>
      <c r="C82" s="235">
        <v>6</v>
      </c>
      <c r="D82" s="206">
        <v>0</v>
      </c>
      <c r="E82" s="21" t="s">
        <v>123</v>
      </c>
      <c r="F82" s="14">
        <v>12</v>
      </c>
      <c r="G82" s="70"/>
      <c r="H82" s="49"/>
      <c r="S82" s="58"/>
      <c r="T82" s="61"/>
      <c r="V82" s="58"/>
    </row>
    <row r="83" spans="2:22" x14ac:dyDescent="0.3">
      <c r="B83" s="127">
        <v>45527</v>
      </c>
      <c r="C83" s="235">
        <v>7</v>
      </c>
      <c r="D83" s="206">
        <v>2</v>
      </c>
      <c r="E83" s="21" t="s">
        <v>123</v>
      </c>
      <c r="F83" s="14">
        <v>10</v>
      </c>
      <c r="G83" s="70"/>
      <c r="H83" s="49"/>
      <c r="S83" s="58"/>
      <c r="T83" s="61"/>
      <c r="V83" s="58"/>
    </row>
    <row r="84" spans="2:22" s="79" customFormat="1" x14ac:dyDescent="0.3">
      <c r="B84" s="127">
        <v>45528</v>
      </c>
      <c r="C84" s="235">
        <v>3</v>
      </c>
      <c r="D84" s="206">
        <v>0</v>
      </c>
      <c r="E84" s="21" t="s">
        <v>123</v>
      </c>
      <c r="F84" s="14">
        <v>11</v>
      </c>
      <c r="T84" s="81"/>
    </row>
    <row r="85" spans="2:22" x14ac:dyDescent="0.3">
      <c r="B85" s="127">
        <v>45529</v>
      </c>
      <c r="C85" s="235">
        <v>6</v>
      </c>
      <c r="D85" s="206">
        <v>2</v>
      </c>
      <c r="E85" s="21" t="s">
        <v>123</v>
      </c>
      <c r="F85" s="14">
        <v>3</v>
      </c>
      <c r="S85" s="58"/>
      <c r="T85" s="61"/>
      <c r="V85" s="58"/>
    </row>
    <row r="86" spans="2:22" x14ac:dyDescent="0.3">
      <c r="B86" s="127">
        <v>45530</v>
      </c>
      <c r="C86" s="126"/>
      <c r="D86" s="168"/>
      <c r="E86" s="21"/>
      <c r="F86" s="14"/>
      <c r="S86" s="58"/>
      <c r="T86" s="61"/>
      <c r="V86" s="58"/>
    </row>
    <row r="87" spans="2:22" x14ac:dyDescent="0.3">
      <c r="B87" s="127">
        <v>45531</v>
      </c>
      <c r="C87" s="126"/>
      <c r="D87" s="168"/>
      <c r="E87" s="21"/>
      <c r="F87" s="14"/>
      <c r="S87" s="58"/>
      <c r="T87" s="61"/>
      <c r="V87" s="58"/>
    </row>
    <row r="88" spans="2:22" x14ac:dyDescent="0.3">
      <c r="B88" s="127">
        <v>45532</v>
      </c>
      <c r="C88" s="126"/>
      <c r="D88" s="168"/>
      <c r="E88" s="21"/>
      <c r="F88" s="14"/>
      <c r="S88" s="58"/>
      <c r="T88" s="61"/>
      <c r="V88" s="58"/>
    </row>
    <row r="89" spans="2:22" x14ac:dyDescent="0.3">
      <c r="B89" s="127">
        <v>45533</v>
      </c>
      <c r="C89" s="126"/>
      <c r="D89" s="168"/>
      <c r="E89" s="21"/>
      <c r="F89" s="14"/>
      <c r="S89" s="58"/>
      <c r="T89" s="61"/>
      <c r="V89" s="58"/>
    </row>
    <row r="90" spans="2:22" x14ac:dyDescent="0.3">
      <c r="B90" s="127">
        <v>45534</v>
      </c>
      <c r="C90" s="126"/>
      <c r="D90" s="168"/>
      <c r="E90" s="21"/>
      <c r="F90" s="14"/>
      <c r="S90" s="58"/>
      <c r="T90" s="61"/>
      <c r="V90" s="58"/>
    </row>
    <row r="91" spans="2:22" x14ac:dyDescent="0.3">
      <c r="B91" s="127">
        <v>45535</v>
      </c>
      <c r="C91" s="126"/>
      <c r="D91" s="168"/>
      <c r="E91" s="21"/>
      <c r="F91" s="14"/>
      <c r="S91" s="58"/>
      <c r="T91" s="61"/>
      <c r="V91" s="58"/>
    </row>
    <row r="92" spans="2:22" x14ac:dyDescent="0.3">
      <c r="B92" s="127">
        <v>45536</v>
      </c>
      <c r="C92" s="126"/>
      <c r="D92" s="168"/>
      <c r="E92" s="21"/>
      <c r="F92" s="14"/>
      <c r="S92" s="58"/>
      <c r="T92" s="61"/>
      <c r="V92" s="58"/>
    </row>
    <row r="93" spans="2:22" x14ac:dyDescent="0.3">
      <c r="B93" s="169">
        <v>45537</v>
      </c>
      <c r="C93" s="197"/>
      <c r="D93" s="168"/>
      <c r="E93" s="21"/>
      <c r="F93" s="14"/>
      <c r="S93" s="58"/>
      <c r="T93" s="61"/>
      <c r="V93" s="58"/>
    </row>
    <row r="94" spans="2:22" x14ac:dyDescent="0.3">
      <c r="B94" s="167">
        <v>45538</v>
      </c>
      <c r="C94" s="167"/>
      <c r="D94" s="168"/>
      <c r="E94" s="21"/>
      <c r="F94" s="14"/>
      <c r="S94" s="58"/>
      <c r="T94" s="61"/>
      <c r="V94" s="58"/>
    </row>
    <row r="95" spans="2:22" x14ac:dyDescent="0.3">
      <c r="B95" s="167">
        <v>45539</v>
      </c>
      <c r="C95" s="167"/>
      <c r="D95" s="168"/>
      <c r="E95" s="21"/>
      <c r="F95" s="14"/>
      <c r="S95" s="58"/>
      <c r="T95" s="61"/>
      <c r="V95" s="58"/>
    </row>
    <row r="96" spans="2:22" x14ac:dyDescent="0.3">
      <c r="B96" s="167">
        <v>45540</v>
      </c>
      <c r="C96" s="167"/>
      <c r="D96" s="168"/>
      <c r="E96" s="21"/>
      <c r="F96" s="14"/>
      <c r="S96" s="58"/>
      <c r="T96" s="61"/>
      <c r="V96" s="58"/>
    </row>
    <row r="97" spans="1:22" x14ac:dyDescent="0.3">
      <c r="A97" s="170"/>
      <c r="B97" s="171">
        <v>45541</v>
      </c>
      <c r="C97" s="167"/>
      <c r="D97" s="168"/>
      <c r="E97" s="21"/>
      <c r="F97" s="14"/>
      <c r="S97" s="58"/>
      <c r="T97" s="61"/>
      <c r="V97" s="58"/>
    </row>
    <row r="98" spans="1:22" x14ac:dyDescent="0.3">
      <c r="B98" s="10" t="s">
        <v>128</v>
      </c>
      <c r="C98" s="10">
        <f>SUM(C5:C97)</f>
        <v>1016</v>
      </c>
      <c r="D98" s="10">
        <f>SUM(D5:D97)</f>
        <v>70</v>
      </c>
      <c r="E98" s="10">
        <f t="shared" ref="E98:F98" si="0">SUM(E5:E97)</f>
        <v>0</v>
      </c>
      <c r="F98" s="10">
        <f t="shared" si="0"/>
        <v>5842</v>
      </c>
      <c r="S98" s="58"/>
      <c r="T98" s="61"/>
      <c r="V98" s="58"/>
    </row>
    <row r="99" spans="1:22" x14ac:dyDescent="0.3">
      <c r="E99" s="49"/>
      <c r="F99" s="49"/>
      <c r="S99" s="58"/>
      <c r="T99" s="61"/>
      <c r="V99" s="58"/>
    </row>
    <row r="100" spans="1:22" x14ac:dyDescent="0.3">
      <c r="E100" s="49"/>
      <c r="F100" s="49"/>
      <c r="S100" s="58"/>
      <c r="T100" s="61"/>
      <c r="V100" s="58"/>
    </row>
    <row r="101" spans="1:22" x14ac:dyDescent="0.3">
      <c r="E101" s="49"/>
      <c r="F101" s="49"/>
      <c r="S101" s="58"/>
      <c r="T101" s="61"/>
      <c r="V101" s="58"/>
    </row>
    <row r="102" spans="1:22" x14ac:dyDescent="0.3">
      <c r="E102" s="49"/>
      <c r="F102" s="49"/>
      <c r="S102" s="58"/>
      <c r="T102" s="61"/>
      <c r="V102" s="58"/>
    </row>
    <row r="103" spans="1:22" x14ac:dyDescent="0.3">
      <c r="E103" s="49"/>
      <c r="F103" s="49"/>
      <c r="S103" s="58"/>
      <c r="T103" s="61"/>
      <c r="V103" s="58"/>
    </row>
    <row r="104" spans="1:22" x14ac:dyDescent="0.3">
      <c r="E104" s="49"/>
      <c r="F104" s="49"/>
      <c r="S104" s="58"/>
      <c r="T104" s="61"/>
      <c r="V104" s="58"/>
    </row>
    <row r="105" spans="1:22" x14ac:dyDescent="0.3">
      <c r="E105" s="49"/>
      <c r="F105" s="49"/>
      <c r="S105" s="58"/>
      <c r="T105" s="61"/>
      <c r="V105" s="58"/>
    </row>
    <row r="106" spans="1:22" x14ac:dyDescent="0.3">
      <c r="E106" s="49"/>
      <c r="F106" s="49"/>
      <c r="S106" s="58"/>
      <c r="T106" s="61"/>
      <c r="V106" s="58"/>
    </row>
    <row r="107" spans="1:22" x14ac:dyDescent="0.3">
      <c r="E107" s="49"/>
      <c r="F107" s="49"/>
      <c r="S107" s="58"/>
      <c r="T107" s="61"/>
      <c r="V107" s="58"/>
    </row>
    <row r="108" spans="1:22" x14ac:dyDescent="0.3">
      <c r="E108" s="49"/>
      <c r="F108" s="49"/>
      <c r="S108" s="58"/>
      <c r="T108" s="61"/>
      <c r="V108" s="58"/>
    </row>
    <row r="109" spans="1:22" x14ac:dyDescent="0.3">
      <c r="E109" s="49"/>
      <c r="F109" s="49"/>
      <c r="S109" s="58"/>
      <c r="T109" s="61"/>
      <c r="V109" s="58"/>
    </row>
    <row r="110" spans="1:22" x14ac:dyDescent="0.3">
      <c r="E110" s="49"/>
      <c r="F110" s="49"/>
      <c r="S110" s="58"/>
      <c r="T110" s="61"/>
      <c r="V110" s="58"/>
    </row>
    <row r="111" spans="1:22" x14ac:dyDescent="0.3">
      <c r="E111" s="49"/>
      <c r="F111" s="49"/>
      <c r="S111" s="58"/>
      <c r="T111" s="61"/>
      <c r="V111" s="58"/>
    </row>
    <row r="112" spans="1:22" x14ac:dyDescent="0.3">
      <c r="E112" s="49"/>
      <c r="F112" s="49"/>
      <c r="S112" s="58"/>
      <c r="T112" s="61"/>
      <c r="V112" s="58"/>
    </row>
    <row r="113" spans="5:22" x14ac:dyDescent="0.3">
      <c r="E113" s="49"/>
      <c r="F113" s="49"/>
      <c r="S113" s="58"/>
      <c r="T113" s="61"/>
      <c r="V113" s="58"/>
    </row>
    <row r="114" spans="5:22" x14ac:dyDescent="0.3">
      <c r="E114" s="49"/>
      <c r="F114" s="49"/>
      <c r="S114" s="58"/>
      <c r="T114" s="61"/>
      <c r="V114" s="58"/>
    </row>
    <row r="115" spans="5:22" x14ac:dyDescent="0.3">
      <c r="E115" s="49"/>
      <c r="F115" s="49"/>
      <c r="S115" s="58"/>
      <c r="T115" s="61"/>
      <c r="V115" s="58"/>
    </row>
    <row r="116" spans="5:22" x14ac:dyDescent="0.3">
      <c r="E116" s="49"/>
      <c r="F116" s="49"/>
      <c r="S116" s="58"/>
      <c r="T116" s="61"/>
      <c r="V116" s="58"/>
    </row>
    <row r="117" spans="5:22" x14ac:dyDescent="0.3">
      <c r="E117" s="49"/>
      <c r="F117" s="49"/>
      <c r="S117" s="58"/>
      <c r="T117" s="61"/>
      <c r="V117" s="58"/>
    </row>
    <row r="118" spans="5:22" x14ac:dyDescent="0.3">
      <c r="E118" s="49"/>
      <c r="F118" s="49"/>
      <c r="S118" s="58"/>
      <c r="T118" s="61"/>
      <c r="V118" s="58"/>
    </row>
    <row r="119" spans="5:22" x14ac:dyDescent="0.3">
      <c r="E119" s="49"/>
      <c r="F119" s="49"/>
      <c r="S119" s="58"/>
      <c r="T119" s="61"/>
      <c r="V119" s="58"/>
    </row>
    <row r="120" spans="5:22" x14ac:dyDescent="0.3">
      <c r="E120" s="49"/>
      <c r="F120" s="49"/>
      <c r="G120" s="10"/>
      <c r="S120" s="58"/>
      <c r="T120" s="61"/>
      <c r="V120" s="58"/>
    </row>
    <row r="121" spans="5:22" x14ac:dyDescent="0.3">
      <c r="E121" s="49"/>
      <c r="F121" s="9"/>
      <c r="G121" s="10"/>
      <c r="S121" s="58"/>
      <c r="T121" s="61"/>
      <c r="V121" s="58"/>
    </row>
    <row r="122" spans="5:22" x14ac:dyDescent="0.3">
      <c r="E122" s="49"/>
      <c r="F122" s="9"/>
      <c r="G122" s="10"/>
      <c r="S122" s="58"/>
      <c r="T122" s="61"/>
      <c r="V122" s="58"/>
    </row>
    <row r="123" spans="5:22" x14ac:dyDescent="0.3">
      <c r="E123" s="49"/>
      <c r="F123" s="9"/>
      <c r="G123" s="70"/>
      <c r="H123" s="49"/>
      <c r="S123" s="58"/>
      <c r="T123" s="61"/>
      <c r="V123" s="58"/>
    </row>
    <row r="124" spans="5:22" x14ac:dyDescent="0.3">
      <c r="E124" s="49"/>
      <c r="F124" s="9"/>
      <c r="G124" s="70"/>
      <c r="H124" s="49"/>
      <c r="S124" s="58"/>
      <c r="T124" s="61"/>
      <c r="V124" s="58"/>
    </row>
    <row r="125" spans="5:22" x14ac:dyDescent="0.3">
      <c r="E125" s="49"/>
      <c r="F125" s="9"/>
      <c r="G125" s="70"/>
      <c r="H125" s="49"/>
      <c r="S125" s="58"/>
      <c r="T125" s="61"/>
      <c r="V125" s="58"/>
    </row>
    <row r="126" spans="5:22" x14ac:dyDescent="0.3">
      <c r="E126" s="49"/>
      <c r="F126" s="9"/>
      <c r="G126" s="70"/>
      <c r="H126" s="49"/>
      <c r="S126" s="58"/>
    </row>
    <row r="127" spans="5:22" x14ac:dyDescent="0.3">
      <c r="E127" s="49"/>
      <c r="F127" s="9"/>
      <c r="G127" s="70"/>
      <c r="H127" s="49"/>
      <c r="S127" s="58"/>
    </row>
    <row r="128" spans="5:22" x14ac:dyDescent="0.3">
      <c r="E128" s="49"/>
      <c r="F128" s="9"/>
      <c r="G128" s="84"/>
      <c r="H128" s="80"/>
      <c r="S128" s="58"/>
    </row>
    <row r="129" spans="5:19" x14ac:dyDescent="0.3">
      <c r="E129" s="49"/>
      <c r="F129" s="9"/>
      <c r="G129" s="70"/>
      <c r="H129" s="49"/>
      <c r="S129" s="58"/>
    </row>
    <row r="130" spans="5:19" x14ac:dyDescent="0.3">
      <c r="E130" s="49"/>
      <c r="F130" s="9"/>
      <c r="G130" s="82" t="e">
        <f>$E$37/SUM($F$37+$E$37)</f>
        <v>#VALUE!</v>
      </c>
      <c r="H130" s="49" t="s">
        <v>99</v>
      </c>
      <c r="S130" s="58"/>
    </row>
    <row r="131" spans="5:19" x14ac:dyDescent="0.3">
      <c r="E131" s="49"/>
      <c r="F131" s="9"/>
      <c r="G131" s="70"/>
      <c r="H131" s="49"/>
      <c r="S131" s="58"/>
    </row>
    <row r="132" spans="5:19" x14ac:dyDescent="0.3">
      <c r="E132" s="49"/>
      <c r="F132" s="9"/>
      <c r="G132" s="70"/>
      <c r="H132" s="49"/>
      <c r="S132" s="58"/>
    </row>
    <row r="133" spans="5:19" x14ac:dyDescent="0.3">
      <c r="E133" s="49"/>
      <c r="F133" s="9"/>
      <c r="G133" s="70"/>
      <c r="H133" s="49"/>
      <c r="S133" s="58"/>
    </row>
    <row r="134" spans="5:19" x14ac:dyDescent="0.3">
      <c r="E134" s="49"/>
      <c r="F134" s="9"/>
      <c r="G134" s="70"/>
      <c r="H134" s="49"/>
    </row>
    <row r="135" spans="5:19" x14ac:dyDescent="0.3">
      <c r="E135" s="49"/>
      <c r="F135" s="9"/>
      <c r="G135" s="70"/>
      <c r="H135" s="49"/>
    </row>
    <row r="136" spans="5:19" x14ac:dyDescent="0.3">
      <c r="E136" s="49"/>
      <c r="F136" s="9"/>
      <c r="G136" s="70"/>
      <c r="H136" s="49"/>
    </row>
    <row r="137" spans="5:19" x14ac:dyDescent="0.3">
      <c r="E137" s="49"/>
      <c r="F137" s="9"/>
      <c r="G137" s="70"/>
      <c r="H137" s="49"/>
    </row>
    <row r="138" spans="5:19" x14ac:dyDescent="0.3">
      <c r="E138" s="49"/>
      <c r="F138" s="9"/>
      <c r="G138" s="70"/>
      <c r="H138" s="49"/>
    </row>
    <row r="139" spans="5:19" x14ac:dyDescent="0.3">
      <c r="E139" s="49"/>
      <c r="F139" s="9"/>
      <c r="G139" s="70"/>
      <c r="H139" s="49"/>
    </row>
    <row r="140" spans="5:19" x14ac:dyDescent="0.3">
      <c r="E140" s="49"/>
      <c r="F140" s="9"/>
      <c r="G140" s="70"/>
      <c r="H140" s="49"/>
    </row>
    <row r="141" spans="5:19" x14ac:dyDescent="0.3">
      <c r="E141" s="49"/>
      <c r="F141" s="9"/>
      <c r="G141" s="70"/>
      <c r="H141" s="49"/>
    </row>
    <row r="142" spans="5:19" x14ac:dyDescent="0.3">
      <c r="E142" s="49"/>
      <c r="F142" s="9"/>
      <c r="G142" s="70"/>
      <c r="H142" s="49"/>
    </row>
    <row r="143" spans="5:19" x14ac:dyDescent="0.3">
      <c r="E143" s="49"/>
      <c r="F143" s="9"/>
      <c r="G143" s="70"/>
      <c r="H143" s="49"/>
    </row>
    <row r="144" spans="5:19" x14ac:dyDescent="0.3">
      <c r="E144" s="49"/>
      <c r="F144" s="9"/>
      <c r="G144" s="70"/>
      <c r="H144" s="49"/>
    </row>
    <row r="145" spans="5:8" x14ac:dyDescent="0.3">
      <c r="E145" s="9"/>
      <c r="F145" s="9"/>
      <c r="G145" s="70"/>
      <c r="H145" s="49"/>
    </row>
    <row r="146" spans="5:8" x14ac:dyDescent="0.3">
      <c r="E146" s="9"/>
      <c r="F146" s="9"/>
      <c r="G146" s="70"/>
      <c r="H146" s="49"/>
    </row>
    <row r="147" spans="5:8" x14ac:dyDescent="0.3">
      <c r="E147" s="9"/>
      <c r="F147" s="9"/>
      <c r="G147" s="70"/>
      <c r="H147" s="49"/>
    </row>
    <row r="148" spans="5:8" x14ac:dyDescent="0.3">
      <c r="E148" s="9"/>
      <c r="F148" s="9"/>
      <c r="G148" s="70"/>
      <c r="H148" s="49"/>
    </row>
    <row r="149" spans="5:8" x14ac:dyDescent="0.3">
      <c r="G149" s="70"/>
      <c r="H149" s="49"/>
    </row>
    <row r="150" spans="5:8" x14ac:dyDescent="0.3">
      <c r="G150" s="70"/>
      <c r="H150" s="49"/>
    </row>
    <row r="151" spans="5:8" x14ac:dyDescent="0.3">
      <c r="G151" s="70"/>
      <c r="H151" s="49"/>
    </row>
    <row r="152" spans="5:8" x14ac:dyDescent="0.3">
      <c r="G152" s="10"/>
    </row>
    <row r="153" spans="5:8" x14ac:dyDescent="0.3">
      <c r="G153" s="10"/>
    </row>
    <row r="154" spans="5:8" x14ac:dyDescent="0.3">
      <c r="G154" s="10"/>
    </row>
    <row r="155" spans="5:8" x14ac:dyDescent="0.3">
      <c r="G155" s="10"/>
    </row>
    <row r="156" spans="5:8" x14ac:dyDescent="0.3">
      <c r="G156" s="70"/>
      <c r="H156" s="49"/>
    </row>
    <row r="157" spans="5:8" x14ac:dyDescent="0.3">
      <c r="G157" s="70"/>
      <c r="H157" s="49"/>
    </row>
    <row r="158" spans="5:8" x14ac:dyDescent="0.3">
      <c r="G158" s="70"/>
      <c r="H158" s="49"/>
    </row>
    <row r="159" spans="5:8" x14ac:dyDescent="0.3">
      <c r="G159" s="70"/>
      <c r="H159" s="49"/>
    </row>
    <row r="160" spans="5:8" x14ac:dyDescent="0.3">
      <c r="G160" s="70"/>
      <c r="H160" s="49"/>
    </row>
    <row r="161" spans="7:8" x14ac:dyDescent="0.3">
      <c r="G161" s="70"/>
      <c r="H161" s="49"/>
    </row>
    <row r="162" spans="7:8" x14ac:dyDescent="0.3">
      <c r="G162" s="70"/>
      <c r="H162" s="49"/>
    </row>
    <row r="163" spans="7:8" x14ac:dyDescent="0.3">
      <c r="G163" s="70"/>
      <c r="H163" s="49"/>
    </row>
    <row r="164" spans="7:8" x14ac:dyDescent="0.3">
      <c r="G164" s="70"/>
      <c r="H164" s="49"/>
    </row>
    <row r="165" spans="7:8" x14ac:dyDescent="0.3">
      <c r="G165" s="70"/>
      <c r="H165" s="49"/>
    </row>
    <row r="166" spans="7:8" x14ac:dyDescent="0.3">
      <c r="G166" s="70"/>
      <c r="H166" s="49"/>
    </row>
    <row r="167" spans="7:8" x14ac:dyDescent="0.3">
      <c r="G167" s="70"/>
      <c r="H167" s="49"/>
    </row>
    <row r="168" spans="7:8" x14ac:dyDescent="0.3">
      <c r="G168" s="70"/>
      <c r="H168" s="49"/>
    </row>
    <row r="169" spans="7:8" x14ac:dyDescent="0.3">
      <c r="G169" s="70"/>
      <c r="H169" s="49"/>
    </row>
    <row r="170" spans="7:8" x14ac:dyDescent="0.3">
      <c r="G170" s="70"/>
      <c r="H170" s="49"/>
    </row>
    <row r="171" spans="7:8" x14ac:dyDescent="0.3">
      <c r="G171" s="70"/>
      <c r="H171" s="49"/>
    </row>
    <row r="172" spans="7:8" x14ac:dyDescent="0.3">
      <c r="G172" s="70"/>
      <c r="H172" s="49"/>
    </row>
    <row r="173" spans="7:8" x14ac:dyDescent="0.3">
      <c r="G173" s="70"/>
      <c r="H173" s="49"/>
    </row>
    <row r="174" spans="7:8" x14ac:dyDescent="0.3">
      <c r="G174" s="70"/>
      <c r="H174" s="49"/>
    </row>
    <row r="175" spans="7:8" x14ac:dyDescent="0.3">
      <c r="G175" s="70"/>
      <c r="H175" s="49"/>
    </row>
    <row r="176" spans="7:8" x14ac:dyDescent="0.3">
      <c r="G176" s="70"/>
      <c r="H176" s="49"/>
    </row>
    <row r="177" spans="7:8" x14ac:dyDescent="0.3">
      <c r="G177" s="70"/>
      <c r="H177" s="49"/>
    </row>
    <row r="178" spans="7:8" x14ac:dyDescent="0.3">
      <c r="G178" s="70"/>
      <c r="H178" s="49"/>
    </row>
    <row r="179" spans="7:8" x14ac:dyDescent="0.3">
      <c r="G179" s="70"/>
      <c r="H179" s="49"/>
    </row>
    <row r="180" spans="7:8" x14ac:dyDescent="0.3">
      <c r="G180" s="70"/>
      <c r="H180" s="49"/>
    </row>
    <row r="181" spans="7:8" x14ac:dyDescent="0.3">
      <c r="G181" s="70"/>
      <c r="H181" s="49"/>
    </row>
    <row r="182" spans="7:8" x14ac:dyDescent="0.3">
      <c r="G182" s="70"/>
      <c r="H182" s="49"/>
    </row>
    <row r="183" spans="7:8" x14ac:dyDescent="0.3">
      <c r="G183" s="70"/>
      <c r="H183" s="49"/>
    </row>
    <row r="184" spans="7:8" x14ac:dyDescent="0.3">
      <c r="G184" s="70"/>
      <c r="H184" s="49"/>
    </row>
    <row r="185" spans="7:8" x14ac:dyDescent="0.3">
      <c r="G185" s="70"/>
      <c r="H185" s="49"/>
    </row>
    <row r="186" spans="7:8" x14ac:dyDescent="0.3">
      <c r="G186" s="70"/>
      <c r="H186" s="49"/>
    </row>
    <row r="187" spans="7:8" x14ac:dyDescent="0.3">
      <c r="G187" s="70"/>
      <c r="H187" s="49"/>
    </row>
    <row r="188" spans="7:8" x14ac:dyDescent="0.3">
      <c r="G188" s="70"/>
      <c r="H188" s="49"/>
    </row>
    <row r="189" spans="7:8" x14ac:dyDescent="0.3">
      <c r="G189" s="70"/>
      <c r="H189" s="49"/>
    </row>
    <row r="190" spans="7:8" x14ac:dyDescent="0.3">
      <c r="G190" s="70"/>
      <c r="H190" s="49"/>
    </row>
    <row r="191" spans="7:8" x14ac:dyDescent="0.3">
      <c r="G191" s="70"/>
      <c r="H191" s="49"/>
    </row>
    <row r="192" spans="7:8" x14ac:dyDescent="0.3">
      <c r="G192" s="70"/>
      <c r="H192" s="49"/>
    </row>
    <row r="193" spans="7:8" x14ac:dyDescent="0.3">
      <c r="G193" s="70"/>
      <c r="H193" s="49"/>
    </row>
    <row r="194" spans="7:8" x14ac:dyDescent="0.3">
      <c r="G194" s="70"/>
      <c r="H194" s="49"/>
    </row>
    <row r="195" spans="7:8" x14ac:dyDescent="0.3">
      <c r="G195" s="70"/>
      <c r="H195" s="49"/>
    </row>
    <row r="196" spans="7:8" x14ac:dyDescent="0.3">
      <c r="G196" s="70"/>
      <c r="H196" s="49"/>
    </row>
    <row r="197" spans="7:8" x14ac:dyDescent="0.3">
      <c r="G197" s="70"/>
      <c r="H197" s="49"/>
    </row>
    <row r="198" spans="7:8" x14ac:dyDescent="0.3">
      <c r="G198" s="70"/>
      <c r="H198" s="49"/>
    </row>
    <row r="199" spans="7:8" x14ac:dyDescent="0.3">
      <c r="G199" s="70"/>
      <c r="H199" s="49"/>
    </row>
    <row r="200" spans="7:8" x14ac:dyDescent="0.3">
      <c r="G200" s="70"/>
      <c r="H200" s="49"/>
    </row>
    <row r="201" spans="7:8" x14ac:dyDescent="0.3">
      <c r="G201" s="70"/>
      <c r="H201" s="49"/>
    </row>
    <row r="202" spans="7:8" x14ac:dyDescent="0.3">
      <c r="G202" s="70"/>
      <c r="H202" s="49"/>
    </row>
    <row r="203" spans="7:8" x14ac:dyDescent="0.3">
      <c r="G203" s="70"/>
      <c r="H203" s="49"/>
    </row>
    <row r="204" spans="7:8" x14ac:dyDescent="0.3">
      <c r="G204" s="70"/>
      <c r="H204" s="49"/>
    </row>
    <row r="205" spans="7:8" x14ac:dyDescent="0.3">
      <c r="G205" s="70"/>
      <c r="H205" s="49"/>
    </row>
    <row r="206" spans="7:8" x14ac:dyDescent="0.3">
      <c r="G206" s="70"/>
      <c r="H206" s="49"/>
    </row>
    <row r="207" spans="7:8" x14ac:dyDescent="0.3">
      <c r="G207" s="70"/>
      <c r="H207" s="49"/>
    </row>
    <row r="208" spans="7:8" x14ac:dyDescent="0.3">
      <c r="G208" s="70"/>
      <c r="H208" s="49"/>
    </row>
    <row r="209" spans="7:8" x14ac:dyDescent="0.3">
      <c r="G209" s="9"/>
      <c r="H209" s="49"/>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Definitions</vt:lpstr>
      <vt:lpstr>Daily BON Counts</vt:lpstr>
      <vt:lpstr>PERCENTILE</vt:lpstr>
      <vt:lpstr>Daily BON Collection &amp; Fate</vt:lpstr>
      <vt:lpstr>BON Historic  Routes</vt:lpstr>
      <vt:lpstr>TDA E LPS trap</vt:lpstr>
      <vt:lpstr>John Day N LPS trap</vt:lpstr>
    </vt:vector>
  </TitlesOfParts>
  <Company>USACE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g2odsnaz</dc:creator>
  <cp:lastModifiedBy>Madson, Patricia L CIV USARMY CENWP (USA)</cp:lastModifiedBy>
  <cp:lastPrinted>2019-03-19T21:34:58Z</cp:lastPrinted>
  <dcterms:created xsi:type="dcterms:W3CDTF">2015-07-29T22:55:54Z</dcterms:created>
  <dcterms:modified xsi:type="dcterms:W3CDTF">2024-08-28T21:20:34Z</dcterms:modified>
</cp:coreProperties>
</file>